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 activeTab="4"/>
  </bookViews>
  <sheets>
    <sheet name="表1" sheetId="11" r:id="rId1"/>
    <sheet name="表2" sheetId="2" r:id="rId2"/>
    <sheet name="表3" sheetId="5" r:id="rId3"/>
    <sheet name="表4" sheetId="6" r:id="rId4"/>
    <sheet name="表5" sheetId="7" r:id="rId5"/>
    <sheet name="表6" sheetId="3" r:id="rId6"/>
    <sheet name="表7" sheetId="8" r:id="rId7"/>
    <sheet name="表8" sheetId="10" r:id="rId8"/>
    <sheet name="表9" sheetId="9" r:id="rId9"/>
    <sheet name="基金支出" sheetId="4" state="hidden" r:id="rId10"/>
  </sheets>
  <definedNames>
    <definedName name="_xlnm.Print_Area" localSheetId="3">表4!$A$1:$C$205</definedName>
    <definedName name="_xlnm.Print_Area" localSheetId="4">表5!$A$1:$C$30</definedName>
    <definedName name="_xlnm.Print_Titles" localSheetId="3">表4!$1:$3</definedName>
    <definedName name="_xlnm.Print_Titles" localSheetId="4">表5!$1:$3</definedName>
    <definedName name="_xlnm.Print_Area" localSheetId="0">表1!$A$1:$D$37</definedName>
    <definedName name="_xlnm.Print_Area" localSheetId="6">表7!$A$1:$C$26</definedName>
  </definedNames>
  <calcPr calcId="144525"/>
</workbook>
</file>

<file path=xl/sharedStrings.xml><?xml version="1.0" encoding="utf-8"?>
<sst xmlns="http://schemas.openxmlformats.org/spreadsheetml/2006/main" count="677">
  <si>
    <t>表1  2018年高新技术产业开发区一般公共预算收支平衡表</t>
  </si>
  <si>
    <t>单位：万元</t>
  </si>
  <si>
    <t xml:space="preserve">        </t>
  </si>
  <si>
    <t>收     入</t>
  </si>
  <si>
    <t>支     出</t>
  </si>
  <si>
    <t>项    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</si>
  <si>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</si>
  <si>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</si>
  <si>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</si>
  <si>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</si>
  <si>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</si>
  <si>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</si>
  <si>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</si>
  <si>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</si>
  <si>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</si>
  <si>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</si>
  <si>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</si>
  <si>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</si>
  <si>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</si>
  <si>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</si>
  <si>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</si>
  <si>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</si>
  <si>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</si>
  <si>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</si>
  <si>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</si>
  <si>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</si>
  <si>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</si>
  <si>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</si>
  <si>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</si>
  <si>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</si>
  <si>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</si>
  <si>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</si>
  <si>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</si>
  <si>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</si>
  <si>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</si>
  <si>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</si>
  <si>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</si>
  <si>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</si>
  <si>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</si>
  <si>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</si>
  <si>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</si>
  <si>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</si>
  <si>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</si>
  <si>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（10）基层公检法司转移支付收入</t>
  </si>
  <si>
    <t>（10）基层公检法司转移支付支出</t>
  </si>
  <si>
    <t>（11）义务教育转移支付收入</t>
  </si>
  <si>
    <t>（11）义务教育等转移支付支出</t>
  </si>
  <si>
    <t>（12）基本养老保险和低保等转移支付收入</t>
  </si>
  <si>
    <t>（12）基本养老保险和低保等转移支付支出</t>
  </si>
  <si>
    <t>（13）城乡居民医疗保险转移支付收入</t>
  </si>
  <si>
    <t>（13）新型农村合作医疗等转移支付支出</t>
  </si>
  <si>
    <t>（14）农村综合改革转移支付资金</t>
  </si>
  <si>
    <t xml:space="preserve"> (14)农村综合改革转移支付支出</t>
  </si>
  <si>
    <t>（15）重点生态功能区转移支付收入</t>
  </si>
  <si>
    <t>（15）产粮（油）大县奖励资金支出</t>
  </si>
  <si>
    <t>（17）固定数额补助收入</t>
  </si>
  <si>
    <t>（16）重点生态功能区转移支付支出</t>
  </si>
  <si>
    <t>（18）其他一般性转移支付收入</t>
  </si>
  <si>
    <t>（17）固定数额补助支出</t>
  </si>
  <si>
    <t>2、专项转移支付收入</t>
  </si>
  <si>
    <t>（18）其他一般性转移支付支出</t>
  </si>
  <si>
    <t>三、下级上解收入</t>
  </si>
  <si>
    <t>2、专项转移支付资金</t>
  </si>
  <si>
    <t>1、体制上解收入</t>
  </si>
  <si>
    <t>三、上解上级支出</t>
  </si>
  <si>
    <t>2、专项上解收入</t>
  </si>
  <si>
    <t>1、体制上解支出</t>
  </si>
  <si>
    <t>四、调入预算稳定调解基金</t>
  </si>
  <si>
    <t>2、专项上解支出</t>
  </si>
  <si>
    <t>五、调入资金</t>
  </si>
  <si>
    <t>收 入 总 计</t>
  </si>
  <si>
    <t>支 出 总 计</t>
  </si>
  <si>
    <t>表2  2018年高新技术产业开发区一般公共预算收入表</t>
  </si>
  <si>
    <t>项目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</si>
  <si>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</si>
  <si>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</si>
  <si>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</si>
  <si>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</si>
  <si>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</si>
  <si>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</si>
  <si>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</si>
  <si>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</si>
  <si>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</si>
  <si>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</si>
  <si>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</si>
  <si>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</si>
  <si>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</si>
  <si>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</si>
  <si>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</si>
  <si>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</si>
  <si>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</si>
  <si>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>二、非税收入</t>
  </si>
  <si>
    <t xml:space="preserve">    专项收入</t>
  </si>
  <si>
    <t xml:space="preserve">    其中：教育费附加收入</t>
  </si>
  <si>
    <t xml:space="preserve">          残疾人就业保障金收入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</si>
  <si>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</si>
  <si>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</si>
  <si>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</si>
  <si>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</si>
  <si>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政府住房基金收入</t>
  </si>
  <si>
    <t xml:space="preserve">    其他收入</t>
  </si>
  <si>
    <t>合计</t>
  </si>
  <si>
    <t>表3  2018年高新技术产业开发区一般公共预算支出表</t>
  </si>
  <si>
    <r>
      <rPr>
        <sz val="11"/>
        <rFont val="方正书宋_GBK"/>
        <charset val="134"/>
      </rPr>
      <t>科目编码</t>
    </r>
  </si>
  <si>
    <r>
      <rPr>
        <sz val="11"/>
        <rFont val="方正书宋_GBK"/>
        <charset val="134"/>
      </rPr>
      <t>科目（单位）名称</t>
    </r>
  </si>
  <si>
    <r>
      <rPr>
        <sz val="11"/>
        <rFont val="方正书宋_GBK"/>
        <charset val="134"/>
      </rPr>
      <t>合计</t>
    </r>
  </si>
  <si>
    <t>一、本级支出</t>
  </si>
  <si>
    <t>201</t>
  </si>
  <si>
    <r>
      <rPr>
        <sz val="11"/>
        <rFont val="方正仿宋_GBK"/>
        <charset val="134"/>
      </rPr>
      <t>一般公共服务支出类合计</t>
    </r>
  </si>
  <si>
    <t>一般公共服务支出</t>
  </si>
  <si>
    <t>20101</t>
  </si>
  <si>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人大事务款合计</t>
    </r>
  </si>
  <si>
    <t>外交支出</t>
  </si>
  <si>
    <t>2010101</t>
  </si>
  <si>
    <r>
      <rPr>
        <sz val="11"/>
        <rFont val="Times New Roman"/>
        <charset val="134"/>
      </rPr>
      <t xml:space="preserve">  </t>
    </r>
    <r>
      <rPr>
        <sz val="11"/>
        <rFont val="方正仿宋_GBK"/>
        <charset val="134"/>
      </rPr>
      <t>行政运行项合计</t>
    </r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</si>
  <si>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</si>
  <si>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</si>
  <si>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</si>
  <si>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</si>
  <si>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</si>
  <si>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</si>
  <si>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</si>
  <si>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</si>
  <si>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</si>
  <si>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</si>
  <si>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</si>
  <si>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</si>
  <si>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</si>
  <si>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</si>
  <si>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</si>
  <si>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</si>
  <si>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</si>
  <si>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</si>
  <si>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预备费</t>
  </si>
  <si>
    <t>债务付息支出</t>
  </si>
  <si>
    <t>债务发行费用支出</t>
  </si>
  <si>
    <t>其他支出</t>
  </si>
  <si>
    <t>二、对下税收返还和转移支付</t>
  </si>
  <si>
    <t>232</t>
  </si>
  <si>
    <r>
      <rPr>
        <sz val="9"/>
        <rFont val="宋体"/>
        <charset val="134"/>
      </rPr>
      <t>债务付息支出类合计</t>
    </r>
  </si>
  <si>
    <t>23203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</si>
  <si>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地方政府一般债务付息支出款合计</t>
    </r>
  </si>
  <si>
    <t>2320301</t>
  </si>
  <si>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地方政府一般债券付息支出项合计</t>
    </r>
  </si>
  <si>
    <t/>
  </si>
  <si>
    <t>表4  2018年高新技术产业开发区一般公共预算支出明细表</t>
  </si>
  <si>
    <t>科目编码</t>
  </si>
  <si>
    <t>科目名称</t>
  </si>
  <si>
    <t>一般公共服务</t>
  </si>
  <si>
    <t>20103</t>
  </si>
  <si>
    <t>政府办公厅(室)及相关机构事务</t>
  </si>
  <si>
    <t>2010301</t>
  </si>
  <si>
    <t xml:space="preserve">  行政运行</t>
  </si>
  <si>
    <t>2010302</t>
  </si>
  <si>
    <t xml:space="preserve">  一般行政管理事务</t>
  </si>
  <si>
    <t>2010308</t>
  </si>
  <si>
    <t xml:space="preserve">  信访事务</t>
  </si>
  <si>
    <t>20104</t>
  </si>
  <si>
    <t>发展与改革事务</t>
  </si>
  <si>
    <t>2010401</t>
  </si>
  <si>
    <t>20106</t>
  </si>
  <si>
    <t>财政事务</t>
  </si>
  <si>
    <t>2010601</t>
  </si>
  <si>
    <t>2010602</t>
  </si>
  <si>
    <t>20107</t>
  </si>
  <si>
    <t>税收事务</t>
  </si>
  <si>
    <t>2010702</t>
  </si>
  <si>
    <t>2010706</t>
  </si>
  <si>
    <t xml:space="preserve">  代扣代收代征税款手续费</t>
  </si>
  <si>
    <t>20108</t>
  </si>
  <si>
    <t>审计事务</t>
  </si>
  <si>
    <t>2010802</t>
  </si>
  <si>
    <t>2010806</t>
  </si>
  <si>
    <t xml:space="preserve">  信息化建设</t>
  </si>
  <si>
    <t>20110</t>
  </si>
  <si>
    <t>人力资源事务</t>
  </si>
  <si>
    <t>2011001</t>
  </si>
  <si>
    <t>2011002</t>
  </si>
  <si>
    <t>2011006</t>
  </si>
  <si>
    <t xml:space="preserve">  军队转业干部安置</t>
  </si>
  <si>
    <t>20111</t>
  </si>
  <si>
    <t>纪检监察事务</t>
  </si>
  <si>
    <t>2011101</t>
  </si>
  <si>
    <t>2011102</t>
  </si>
  <si>
    <t>20113</t>
  </si>
  <si>
    <t>商贸事务</t>
  </si>
  <si>
    <t>2011301</t>
  </si>
  <si>
    <t>2011308</t>
  </si>
  <si>
    <t xml:space="preserve">  招商引资</t>
  </si>
  <si>
    <t>20115</t>
  </si>
  <si>
    <t>工商行政管理事务</t>
  </si>
  <si>
    <t>2011502</t>
  </si>
  <si>
    <t>2011505</t>
  </si>
  <si>
    <t xml:space="preserve">  执法办案专项</t>
  </si>
  <si>
    <t>20117</t>
  </si>
  <si>
    <t>质量技术监督与检验检疫事务</t>
  </si>
  <si>
    <t>2011702</t>
  </si>
  <si>
    <t>2011706</t>
  </si>
  <si>
    <t xml:space="preserve">  质量技术监督行政执法及业务管理</t>
  </si>
  <si>
    <t>20126</t>
  </si>
  <si>
    <t>档案事务</t>
  </si>
  <si>
    <t>2012699</t>
  </si>
  <si>
    <t xml:space="preserve">  其他档案事务支出</t>
  </si>
  <si>
    <t>20129</t>
  </si>
  <si>
    <t>群众团体事务</t>
  </si>
  <si>
    <t>2012902</t>
  </si>
  <si>
    <t>20132</t>
  </si>
  <si>
    <t>组织事务</t>
  </si>
  <si>
    <t>2013202</t>
  </si>
  <si>
    <t>204</t>
  </si>
  <si>
    <t>20402</t>
  </si>
  <si>
    <t>公安</t>
  </si>
  <si>
    <t>2040202</t>
  </si>
  <si>
    <t>2040206</t>
  </si>
  <si>
    <t xml:space="preserve">  刑事侦查</t>
  </si>
  <si>
    <t>2040212</t>
  </si>
  <si>
    <t xml:space="preserve">  道路交通管理</t>
  </si>
  <si>
    <t>2040299</t>
  </si>
  <si>
    <t xml:space="preserve">  其他公安支出</t>
  </si>
  <si>
    <t>20404</t>
  </si>
  <si>
    <t>检察</t>
  </si>
  <si>
    <t>2040402</t>
  </si>
  <si>
    <t>20405</t>
  </si>
  <si>
    <t>法院</t>
  </si>
  <si>
    <t>2040502</t>
  </si>
  <si>
    <t>205</t>
  </si>
  <si>
    <t>20502</t>
  </si>
  <si>
    <t>普通教育</t>
  </si>
  <si>
    <t>2050202</t>
  </si>
  <si>
    <t xml:space="preserve">  小学教育</t>
  </si>
  <si>
    <t>2050203</t>
  </si>
  <si>
    <t xml:space="preserve">  初中教育</t>
  </si>
  <si>
    <t>2050204</t>
  </si>
  <si>
    <t xml:space="preserve">  高中教育</t>
  </si>
  <si>
    <t>20509</t>
  </si>
  <si>
    <t>教育费附加安排的支出</t>
  </si>
  <si>
    <t>2050999</t>
  </si>
  <si>
    <t xml:space="preserve">  其他教育费附加安排的支出</t>
  </si>
  <si>
    <t>206</t>
  </si>
  <si>
    <t>20601</t>
  </si>
  <si>
    <t>科学技术管理事务</t>
  </si>
  <si>
    <t>2060101</t>
  </si>
  <si>
    <t>2060102</t>
  </si>
  <si>
    <t>20604</t>
  </si>
  <si>
    <t>技术研究与开发</t>
  </si>
  <si>
    <t>2060403</t>
  </si>
  <si>
    <t xml:space="preserve">  产业技术研究与开发</t>
  </si>
  <si>
    <t>2060404</t>
  </si>
  <si>
    <t xml:space="preserve">  科技成果转化与扩散</t>
  </si>
  <si>
    <t>20605</t>
  </si>
  <si>
    <t>科技条件与服务</t>
  </si>
  <si>
    <t>2060502</t>
  </si>
  <si>
    <t xml:space="preserve">  技术创新服务体系</t>
  </si>
  <si>
    <t>20699</t>
  </si>
  <si>
    <t>其他科学技术支出</t>
  </si>
  <si>
    <t>2069999</t>
  </si>
  <si>
    <t xml:space="preserve">  其他科技技术支出</t>
  </si>
  <si>
    <t>207</t>
  </si>
  <si>
    <t>20701</t>
  </si>
  <si>
    <t>文化</t>
  </si>
  <si>
    <t>2070108</t>
  </si>
  <si>
    <t xml:space="preserve">  文化活动</t>
  </si>
  <si>
    <t>2070112</t>
  </si>
  <si>
    <t xml:space="preserve">  文化市场管理</t>
  </si>
  <si>
    <t>2070199</t>
  </si>
  <si>
    <t xml:space="preserve">  其他文化支出</t>
  </si>
  <si>
    <t>20703</t>
  </si>
  <si>
    <t>体育</t>
  </si>
  <si>
    <t>2070308</t>
  </si>
  <si>
    <t xml:space="preserve">  群众体育</t>
  </si>
  <si>
    <t>20704</t>
  </si>
  <si>
    <t>新闻出版广播影视</t>
  </si>
  <si>
    <t>2070406</t>
  </si>
  <si>
    <t xml:space="preserve">  电影</t>
  </si>
  <si>
    <t>20799</t>
  </si>
  <si>
    <t>其他文化体育与传媒支出</t>
  </si>
  <si>
    <t>2079999</t>
  </si>
  <si>
    <t xml:space="preserve">  其他文化体育与传媒支出</t>
  </si>
  <si>
    <t>208</t>
  </si>
  <si>
    <t>20801</t>
  </si>
  <si>
    <t>人力资源和社会保障管理事务</t>
  </si>
  <si>
    <t>2080107</t>
  </si>
  <si>
    <t xml:space="preserve">  社会保险业务管理事务</t>
  </si>
  <si>
    <t>2080110</t>
  </si>
  <si>
    <t xml:space="preserve">  劳动关系和维权</t>
  </si>
  <si>
    <t>20802</t>
  </si>
  <si>
    <t>民政管理事务</t>
  </si>
  <si>
    <t>2080204</t>
  </si>
  <si>
    <t xml:space="preserve">  拥军优属</t>
  </si>
  <si>
    <t>2080205</t>
  </si>
  <si>
    <t xml:space="preserve">  老龄事务</t>
  </si>
  <si>
    <t>2080207</t>
  </si>
  <si>
    <t xml:space="preserve">  行政区划和地名管理</t>
  </si>
  <si>
    <t>2080208</t>
  </si>
  <si>
    <t xml:space="preserve">  基层政权和社区建设</t>
  </si>
  <si>
    <t>20805</t>
  </si>
  <si>
    <t>行政事业单位离退休</t>
  </si>
  <si>
    <t>2080501</t>
  </si>
  <si>
    <t xml:space="preserve">  归口管理的行政单位离退休</t>
  </si>
  <si>
    <t>2080502</t>
  </si>
  <si>
    <t xml:space="preserve">  事业单位离退休</t>
  </si>
  <si>
    <t>2080505</t>
  </si>
  <si>
    <t xml:space="preserve">  机关事业单位基本养老保险缴费支出★</t>
  </si>
  <si>
    <t>2080599</t>
  </si>
  <si>
    <t xml:space="preserve">  其他行政事业单位离退休支出</t>
  </si>
  <si>
    <t>20808</t>
  </si>
  <si>
    <t>抚恤</t>
  </si>
  <si>
    <t>2080801</t>
  </si>
  <si>
    <t xml:space="preserve">  死亡抚恤</t>
  </si>
  <si>
    <t>2080802</t>
  </si>
  <si>
    <t xml:space="preserve">  伤残抚恤</t>
  </si>
  <si>
    <t>2080803</t>
  </si>
  <si>
    <t xml:space="preserve">  在乡复员、退伍军人生活补助</t>
  </si>
  <si>
    <t>2080805</t>
  </si>
  <si>
    <t xml:space="preserve">  义务兵优待</t>
  </si>
  <si>
    <t>2080899</t>
  </si>
  <si>
    <t xml:space="preserve">  其他优抚支出</t>
  </si>
  <si>
    <t>20809</t>
  </si>
  <si>
    <t>退役安置</t>
  </si>
  <si>
    <t>2080901</t>
  </si>
  <si>
    <t xml:space="preserve">  退役士兵安置</t>
  </si>
  <si>
    <t>2080902</t>
  </si>
  <si>
    <t xml:space="preserve">  军队移交政府的离退休人员安置</t>
  </si>
  <si>
    <t>20810</t>
  </si>
  <si>
    <t>社会福利</t>
  </si>
  <si>
    <t>2081002</t>
  </si>
  <si>
    <t xml:space="preserve">  老年福利</t>
  </si>
  <si>
    <t>20811</t>
  </si>
  <si>
    <t>残疾人事业</t>
  </si>
  <si>
    <t>2081199</t>
  </si>
  <si>
    <t xml:space="preserve">  其他残疾人事业支出</t>
  </si>
  <si>
    <t>20819</t>
  </si>
  <si>
    <t>最低生活保障</t>
  </si>
  <si>
    <t>2081901</t>
  </si>
  <si>
    <t xml:space="preserve">  城市最低生活保障金支出</t>
  </si>
  <si>
    <t>2081902</t>
  </si>
  <si>
    <t xml:space="preserve">  农村最低生活保障金支出</t>
  </si>
  <si>
    <t>20821</t>
  </si>
  <si>
    <t>特困人员供养</t>
  </si>
  <si>
    <t>2082102</t>
  </si>
  <si>
    <t xml:space="preserve">  农村五保供养支出</t>
  </si>
  <si>
    <t>20826</t>
  </si>
  <si>
    <t>财政对基本养老保险基金的补助</t>
  </si>
  <si>
    <t>2082602</t>
  </si>
  <si>
    <t xml:space="preserve">  财政对城乡居民基本养老保险基金的补助</t>
  </si>
  <si>
    <t>2082699</t>
  </si>
  <si>
    <t xml:space="preserve">  财政对其他基本养老保险基金的补助</t>
  </si>
  <si>
    <t>20899</t>
  </si>
  <si>
    <t>其他社会保障和就业支出</t>
  </si>
  <si>
    <t>2089901</t>
  </si>
  <si>
    <t xml:space="preserve">  其他社会保障和就业支出</t>
  </si>
  <si>
    <t>210</t>
  </si>
  <si>
    <t>21001</t>
  </si>
  <si>
    <t>医疗卫生与计划生育管理事务</t>
  </si>
  <si>
    <t>2100102</t>
  </si>
  <si>
    <t>21003</t>
  </si>
  <si>
    <t>基层医疗卫生机构</t>
  </si>
  <si>
    <t>2100302</t>
  </si>
  <si>
    <t xml:space="preserve">  乡镇卫生院</t>
  </si>
  <si>
    <t>2100399</t>
  </si>
  <si>
    <t xml:space="preserve">  其他基层医疗卫生机构支出</t>
  </si>
  <si>
    <t>21004</t>
  </si>
  <si>
    <t>公共卫生</t>
  </si>
  <si>
    <t>2100401</t>
  </si>
  <si>
    <t xml:space="preserve">  疾病预防控制机构</t>
  </si>
  <si>
    <t>2100402</t>
  </si>
  <si>
    <t xml:space="preserve">  卫生监督机构</t>
  </si>
  <si>
    <t>2100408</t>
  </si>
  <si>
    <t xml:space="preserve">  基本公共卫生服务</t>
  </si>
  <si>
    <t>2100499</t>
  </si>
  <si>
    <t xml:space="preserve">  其他公共卫生服务</t>
  </si>
  <si>
    <t>21007</t>
  </si>
  <si>
    <t>计划生育事务</t>
  </si>
  <si>
    <t>2100717</t>
  </si>
  <si>
    <t xml:space="preserve">  计划生育服务</t>
  </si>
  <si>
    <t>2100799</t>
  </si>
  <si>
    <t xml:space="preserve">  其他计划生育事务支出</t>
  </si>
  <si>
    <t>21010</t>
  </si>
  <si>
    <t>食品和药品监督管理事务</t>
  </si>
  <si>
    <t xml:space="preserve">2101001 </t>
  </si>
  <si>
    <t>2101002</t>
  </si>
  <si>
    <t>21011</t>
  </si>
  <si>
    <t>行政事业单位医疗</t>
  </si>
  <si>
    <t>2101101</t>
  </si>
  <si>
    <t xml:space="preserve">  行政单位医疗</t>
  </si>
  <si>
    <t>2101102</t>
  </si>
  <si>
    <t xml:space="preserve">  事业单位医疗</t>
  </si>
  <si>
    <t>21013</t>
  </si>
  <si>
    <t>医疗救助</t>
  </si>
  <si>
    <t>2101301</t>
  </si>
  <si>
    <t xml:space="preserve">  城乡医疗救助</t>
  </si>
  <si>
    <t>21014</t>
  </si>
  <si>
    <t>优抚对象医疗</t>
  </si>
  <si>
    <t>2101401</t>
  </si>
  <si>
    <t xml:space="preserve">  优抚对象医疗补助</t>
  </si>
  <si>
    <t>21099</t>
  </si>
  <si>
    <t>其他医疗卫生与计划生育支出</t>
  </si>
  <si>
    <t>211</t>
  </si>
  <si>
    <t>21101</t>
  </si>
  <si>
    <t>环境保护管理事务</t>
  </si>
  <si>
    <t>2110101</t>
  </si>
  <si>
    <t>2010102</t>
  </si>
  <si>
    <t>21103</t>
  </si>
  <si>
    <t>污染防治</t>
  </si>
  <si>
    <t>2110301</t>
  </si>
  <si>
    <t xml:space="preserve">  大气</t>
  </si>
  <si>
    <t>212</t>
  </si>
  <si>
    <t>21201</t>
  </si>
  <si>
    <t>城乡社区管理事务</t>
  </si>
  <si>
    <t>2120101</t>
  </si>
  <si>
    <t>2120102</t>
  </si>
  <si>
    <t>2120103</t>
  </si>
  <si>
    <t xml:space="preserve">  机关服务</t>
  </si>
  <si>
    <t>2120104</t>
  </si>
  <si>
    <t xml:space="preserve">  城管执法</t>
  </si>
  <si>
    <t>2120106</t>
  </si>
  <si>
    <t xml:space="preserve">  工程建设管理</t>
  </si>
  <si>
    <t>2120199</t>
  </si>
  <si>
    <t xml:space="preserve">  其他城乡社区管理事务支出</t>
  </si>
  <si>
    <t>21202</t>
  </si>
  <si>
    <t>城乡社区规划与管理</t>
  </si>
  <si>
    <t>21203</t>
  </si>
  <si>
    <t>城乡社区公共设施</t>
  </si>
  <si>
    <t>2120303</t>
  </si>
  <si>
    <t xml:space="preserve">  小城镇基础设施建设</t>
  </si>
  <si>
    <t>2120399</t>
  </si>
  <si>
    <t xml:space="preserve">  其他城乡社区公共设施支出</t>
  </si>
  <si>
    <t>21205</t>
  </si>
  <si>
    <t>城乡社区环境卫生</t>
  </si>
  <si>
    <t>213</t>
  </si>
  <si>
    <t>21301</t>
  </si>
  <si>
    <t>农业</t>
  </si>
  <si>
    <t>2130104</t>
  </si>
  <si>
    <t xml:space="preserve">  事业运行</t>
  </si>
  <si>
    <t>2130108</t>
  </si>
  <si>
    <t xml:space="preserve">  病虫害控制</t>
  </si>
  <si>
    <t>2130109</t>
  </si>
  <si>
    <t xml:space="preserve">  农产品质量安全</t>
  </si>
  <si>
    <t>2130110</t>
  </si>
  <si>
    <t xml:space="preserve">  执法监管</t>
  </si>
  <si>
    <t>2130112</t>
  </si>
  <si>
    <t xml:space="preserve">  农业行业业务管理</t>
  </si>
  <si>
    <t>2130122</t>
  </si>
  <si>
    <t xml:space="preserve">  农业生产支持补贴</t>
  </si>
  <si>
    <t>2130126</t>
  </si>
  <si>
    <t xml:space="preserve">  农村公益事业</t>
  </si>
  <si>
    <t>2130152</t>
  </si>
  <si>
    <t xml:space="preserve">  对高校毕业生到基层任职补助</t>
  </si>
  <si>
    <t>21302</t>
  </si>
  <si>
    <t>林业</t>
  </si>
  <si>
    <t>2130299</t>
  </si>
  <si>
    <t xml:space="preserve">  其他林业支出</t>
  </si>
  <si>
    <t>21303</t>
  </si>
  <si>
    <t>水利</t>
  </si>
  <si>
    <t>2130314</t>
  </si>
  <si>
    <t xml:space="preserve">  防汛</t>
  </si>
  <si>
    <t>2130335</t>
  </si>
  <si>
    <t xml:space="preserve">  农村人畜饮水</t>
  </si>
  <si>
    <t>21305</t>
  </si>
  <si>
    <t>扶贫</t>
  </si>
  <si>
    <t>2130599</t>
  </si>
  <si>
    <t xml:space="preserve">  其他扶贫支持</t>
  </si>
  <si>
    <t>21307</t>
  </si>
  <si>
    <t>农村综合改革</t>
  </si>
  <si>
    <t>2130701</t>
  </si>
  <si>
    <t xml:space="preserve">  对村级一事一议的补助</t>
  </si>
  <si>
    <t>2130705</t>
  </si>
  <si>
    <t xml:space="preserve">  对村民委员会和村党支部的补助</t>
  </si>
  <si>
    <t>2130707</t>
  </si>
  <si>
    <t xml:space="preserve">  农村综合改革示范试点补助</t>
  </si>
  <si>
    <t>21308</t>
  </si>
  <si>
    <t>惠普金融发展</t>
  </si>
  <si>
    <t>2130803</t>
  </si>
  <si>
    <t xml:space="preserve">  农业保险保费补贴</t>
  </si>
  <si>
    <t>214</t>
  </si>
  <si>
    <t>21401</t>
  </si>
  <si>
    <t>公路水路运输</t>
  </si>
  <si>
    <t>2140104</t>
  </si>
  <si>
    <t>公路建设</t>
  </si>
  <si>
    <t>215</t>
  </si>
  <si>
    <t>21502</t>
  </si>
  <si>
    <t>制造业</t>
  </si>
  <si>
    <t>2150299</t>
  </si>
  <si>
    <t xml:space="preserve">  其他制造业支出</t>
  </si>
  <si>
    <t>21506</t>
  </si>
  <si>
    <t>安全生产监管</t>
  </si>
  <si>
    <t>2150601</t>
  </si>
  <si>
    <t>2150602</t>
  </si>
  <si>
    <t>2150605</t>
  </si>
  <si>
    <t xml:space="preserve">  安全监管监察专项</t>
  </si>
  <si>
    <t>220</t>
  </si>
  <si>
    <t>22001</t>
  </si>
  <si>
    <t>国土资源事务</t>
  </si>
  <si>
    <t>2200101</t>
  </si>
  <si>
    <t>2200102</t>
  </si>
  <si>
    <t>221</t>
  </si>
  <si>
    <t>22102</t>
  </si>
  <si>
    <t>住房改革支出</t>
  </si>
  <si>
    <t>2210201</t>
  </si>
  <si>
    <t xml:space="preserve">  住房公积金</t>
  </si>
  <si>
    <t>227</t>
  </si>
  <si>
    <t>229</t>
  </si>
  <si>
    <t>2299901</t>
  </si>
  <si>
    <t xml:space="preserve">  其他支出</t>
  </si>
  <si>
    <t>表5  2018年高新技术产业开发区一般公共预算本级基本支出表</t>
  </si>
  <si>
    <t>501</t>
  </si>
  <si>
    <t>机关工资福利支出</t>
  </si>
  <si>
    <t>50101</t>
  </si>
  <si>
    <t>工资奖金津补贴</t>
  </si>
  <si>
    <t>50102</t>
  </si>
  <si>
    <t>社会保障缴费</t>
  </si>
  <si>
    <t>50103</t>
  </si>
  <si>
    <t>住房公积金</t>
  </si>
  <si>
    <t>50199</t>
  </si>
  <si>
    <t>其他工资福利支出</t>
  </si>
  <si>
    <t>502</t>
  </si>
  <si>
    <t>50201</t>
  </si>
  <si>
    <t>办公经费</t>
  </si>
  <si>
    <t>50202</t>
  </si>
  <si>
    <t>会议费</t>
  </si>
  <si>
    <t>50203</t>
  </si>
  <si>
    <t>培训费</t>
  </si>
  <si>
    <t>50204</t>
  </si>
  <si>
    <t>专用材料购置费</t>
  </si>
  <si>
    <t>50205</t>
  </si>
  <si>
    <t>委托业务费</t>
  </si>
  <si>
    <t>50206</t>
  </si>
  <si>
    <t>公务接待费</t>
  </si>
  <si>
    <t>50207</t>
  </si>
  <si>
    <t>因公出国（境）费用</t>
  </si>
  <si>
    <t>50208</t>
  </si>
  <si>
    <t>公务用车运行维护费</t>
  </si>
  <si>
    <t>50209</t>
  </si>
  <si>
    <t>维修（护）费</t>
  </si>
  <si>
    <t>50299</t>
  </si>
  <si>
    <t>其他商品和服务支出</t>
  </si>
  <si>
    <t>505</t>
  </si>
  <si>
    <t>对事业单位经常性补助</t>
  </si>
  <si>
    <t>50501</t>
  </si>
  <si>
    <t>工资福利支出</t>
  </si>
  <si>
    <t>50502</t>
  </si>
  <si>
    <t>商品和服务支出</t>
  </si>
  <si>
    <t>50599</t>
  </si>
  <si>
    <t>其他对事业单位补助</t>
  </si>
  <si>
    <t>509</t>
  </si>
  <si>
    <t>对个人和家庭的补助</t>
  </si>
  <si>
    <t>50901</t>
  </si>
  <si>
    <t>社会福利和救助</t>
  </si>
  <si>
    <t>50902</t>
  </si>
  <si>
    <t>助学金</t>
  </si>
  <si>
    <t>50903</t>
  </si>
  <si>
    <t>个人农业生产补贴</t>
  </si>
  <si>
    <t>50905</t>
  </si>
  <si>
    <t>离退休费</t>
  </si>
  <si>
    <t>50999</t>
  </si>
  <si>
    <t>其他对个人和家庭补助</t>
  </si>
  <si>
    <t>表6    2018年高新技术产业开发区政府性基金收支预算表</t>
  </si>
  <si>
    <r>
      <rPr>
        <b/>
        <sz val="11"/>
        <rFont val="宋体"/>
        <charset val="134"/>
      </rPr>
      <t>收</t>
    </r>
    <r>
      <rPr>
        <b/>
        <sz val="12"/>
        <color indexed="8"/>
        <rFont val="宋体"/>
        <charset val="134"/>
      </rPr>
      <t xml:space="preserve">  </t>
    </r>
    <r>
      <rPr>
        <b/>
        <sz val="12"/>
        <color indexed="8"/>
        <rFont val="宋体"/>
        <charset val="134"/>
      </rPr>
      <t>入</t>
    </r>
  </si>
  <si>
    <r>
      <rPr>
        <b/>
        <sz val="11"/>
        <rFont val="宋体"/>
        <charset val="134"/>
      </rPr>
      <t>支</t>
    </r>
    <r>
      <rPr>
        <b/>
        <sz val="12"/>
        <color indexed="8"/>
        <rFont val="宋体"/>
        <charset val="134"/>
      </rPr>
      <t xml:space="preserve">  </t>
    </r>
    <r>
      <rPr>
        <b/>
        <sz val="12"/>
        <color indexed="8"/>
        <rFont val="宋体"/>
        <charset val="134"/>
      </rPr>
      <t>出</t>
    </r>
  </si>
  <si>
    <r>
      <rPr>
        <b/>
        <sz val="11"/>
        <rFont val="宋体"/>
        <charset val="134"/>
      </rPr>
      <t>项</t>
    </r>
    <r>
      <rPr>
        <b/>
        <sz val="12"/>
        <color indexed="8"/>
        <rFont val="宋体"/>
        <charset val="134"/>
      </rPr>
      <t xml:space="preserve">  </t>
    </r>
    <r>
      <rPr>
        <b/>
        <sz val="12"/>
        <color indexed="8"/>
        <rFont val="宋体"/>
        <charset val="134"/>
      </rPr>
      <t>目</t>
    </r>
  </si>
  <si>
    <t>预算安排</t>
  </si>
  <si>
    <t>上级提前下达转移支付</t>
  </si>
  <si>
    <t>小计</t>
  </si>
  <si>
    <t>本级支出</t>
  </si>
  <si>
    <t>对下补助</t>
  </si>
  <si>
    <t>1.港口建设费收入</t>
  </si>
  <si>
    <t>1.科学技术支出</t>
  </si>
  <si>
    <t>2.国家电影事业发展专项资金收入</t>
  </si>
  <si>
    <t>2.文化体育与传媒支出</t>
  </si>
  <si>
    <t>3.国有土地收益基金收入</t>
  </si>
  <si>
    <t>3.社会保障和就业支出</t>
  </si>
  <si>
    <t>4.农业土地开发资金收入</t>
  </si>
  <si>
    <t>4.节能环保支出</t>
  </si>
  <si>
    <t>5.国有土地使用权出让收入</t>
  </si>
  <si>
    <t>5.城乡社区支出</t>
  </si>
  <si>
    <t>6.彩票公益金收入</t>
  </si>
  <si>
    <t>6.农林水支出</t>
  </si>
  <si>
    <t>7.城市基础设施配套费收入</t>
  </si>
  <si>
    <t>7.交通运输支出</t>
  </si>
  <si>
    <t>8.小型水库移民扶助基金收入</t>
  </si>
  <si>
    <t>8.资源勘探信息等支出</t>
  </si>
  <si>
    <t>9.车辆通行费</t>
  </si>
  <si>
    <t>9.商业服务业等支出</t>
  </si>
  <si>
    <t>10.污水处理费收入</t>
  </si>
  <si>
    <t>10.金融支出</t>
  </si>
  <si>
    <t>11.彩票发行机构和彩票销售机构的业务费用</t>
  </si>
  <si>
    <t>11.其他支出</t>
  </si>
  <si>
    <t>12.其他政府性基金收入</t>
  </si>
  <si>
    <t>12.债务还本支出</t>
  </si>
  <si>
    <t>13.上级提前下达转移支付</t>
  </si>
  <si>
    <t>13.债务付息支出</t>
  </si>
  <si>
    <t>收入合计</t>
  </si>
  <si>
    <t>支出合计</t>
  </si>
  <si>
    <t>表7   2018年高新技术产业开发区政府性基金预算支出明细表</t>
  </si>
  <si>
    <t>科目（单位）名称</t>
  </si>
  <si>
    <t>21208</t>
  </si>
  <si>
    <t>国有土地使用权出让收入及对应专项债务收入安排的支出</t>
  </si>
  <si>
    <t>2120801</t>
  </si>
  <si>
    <t>征地和拆迁补偿支出</t>
  </si>
  <si>
    <t>2120803</t>
  </si>
  <si>
    <t>城市建设支出</t>
  </si>
  <si>
    <t>2120804</t>
  </si>
  <si>
    <t>农村基础设施建设支出</t>
  </si>
  <si>
    <t>2120805</t>
  </si>
  <si>
    <t>补助被征地农民支出</t>
  </si>
  <si>
    <t>2120806</t>
  </si>
  <si>
    <t>土地出让业务支出</t>
  </si>
  <si>
    <t>2120899</t>
  </si>
  <si>
    <t>其他国有土地收益基金及对应专项债务收入安排的支出</t>
  </si>
  <si>
    <t>21211</t>
  </si>
  <si>
    <t>农业土地开发资金及对应专项债务收入安排的支出</t>
  </si>
  <si>
    <t>21560</t>
  </si>
  <si>
    <t>散装水泥专项资金及对应专项债务收入安排的支出</t>
  </si>
  <si>
    <t>2156004</t>
  </si>
  <si>
    <t>技术研发与推广</t>
  </si>
  <si>
    <t>22960</t>
  </si>
  <si>
    <t>彩票公益金及对应专项债务收入安排的支出</t>
  </si>
  <si>
    <t>2296002</t>
  </si>
  <si>
    <t>用于社会福利的彩票公益金支出</t>
  </si>
  <si>
    <t>2296013</t>
  </si>
  <si>
    <t>用于城乡医疗救助的彩票公益金支出</t>
  </si>
  <si>
    <t>231</t>
  </si>
  <si>
    <t>债务还本支出</t>
  </si>
  <si>
    <t>23104</t>
  </si>
  <si>
    <t>地方政府债务专项债务还本支出</t>
  </si>
  <si>
    <t>2310411</t>
  </si>
  <si>
    <t>国有土地使用权出让金债务还本支出</t>
  </si>
  <si>
    <t>23204</t>
  </si>
  <si>
    <t>地方政府债务专项债务付息支出</t>
  </si>
  <si>
    <t>2320499</t>
  </si>
  <si>
    <t>其他地方政府债务专项债务付息支出</t>
  </si>
  <si>
    <t>表8   2018年高新技术产业开发区社会保险基金预算收入表</t>
  </si>
  <si>
    <t>项目名称</t>
  </si>
  <si>
    <t>社会保险基金收入</t>
  </si>
  <si>
    <t xml:space="preserve">  企业职工基本养老保险基金收入</t>
  </si>
  <si>
    <t xml:space="preserve">    企业职工基本养老保险费收入</t>
  </si>
  <si>
    <t xml:space="preserve">    企业职工基本养老保险基金财政补助收入</t>
  </si>
  <si>
    <t xml:space="preserve">    企业职工基本养老保险基金利息收入</t>
  </si>
  <si>
    <t xml:space="preserve">    其他企业职工基本养老保险基金收入</t>
  </si>
  <si>
    <t xml:space="preserve">  城乡居民基本养老保险基金收入</t>
  </si>
  <si>
    <t xml:space="preserve">    城乡居民基本养老保险基金缴费收入</t>
  </si>
  <si>
    <t xml:space="preserve">    城乡居民基本养老保险基金财政补助收入</t>
  </si>
  <si>
    <t xml:space="preserve">    城乡居民基本养老保险基金利息收入</t>
  </si>
  <si>
    <t>转移性收入</t>
  </si>
  <si>
    <t xml:space="preserve">  上年结余收入</t>
  </si>
  <si>
    <t xml:space="preserve">    社会保险基金预算上年结余收入</t>
  </si>
  <si>
    <t>表9   2018年高新技术产业开发区社会保险基金预算支出表</t>
  </si>
  <si>
    <t>社会保险基金支出</t>
  </si>
  <si>
    <t xml:space="preserve">  企业职工基本养老保险基金支出</t>
  </si>
  <si>
    <t xml:space="preserve">    基本养老金</t>
  </si>
  <si>
    <t xml:space="preserve">    丧葬抚恤补助</t>
  </si>
  <si>
    <t xml:space="preserve">  城乡居民基本养老保险基金支出</t>
  </si>
  <si>
    <t xml:space="preserve">    基础养老金支出</t>
  </si>
  <si>
    <t xml:space="preserve">    个人账户养老金支出</t>
  </si>
  <si>
    <t>转移性支出</t>
  </si>
  <si>
    <t xml:space="preserve">  年终结余</t>
  </si>
  <si>
    <t xml:space="preserve">    社会保险基金预算年终结余</t>
  </si>
  <si>
    <t xml:space="preserve">  社会保险基金上解下拨支出</t>
  </si>
  <si>
    <t xml:space="preserve">    社会保险基金上解上级支出</t>
  </si>
  <si>
    <t>表7    2018年高新技术产业开发区政府性基金预算支出明细表</t>
  </si>
  <si>
    <t xml:space="preserve">  21208</t>
  </si>
  <si>
    <t xml:space="preserve">    2120801</t>
  </si>
  <si>
    <t xml:space="preserve">    2120804</t>
  </si>
  <si>
    <t xml:space="preserve">    2120805</t>
  </si>
  <si>
    <t xml:space="preserve">    2120806</t>
  </si>
  <si>
    <t xml:space="preserve">    2120899</t>
  </si>
  <si>
    <t xml:space="preserve">  21211</t>
  </si>
  <si>
    <t xml:space="preserve">  21560</t>
  </si>
  <si>
    <t xml:space="preserve">    2156004</t>
  </si>
  <si>
    <t xml:space="preserve">  22960</t>
  </si>
  <si>
    <t xml:space="preserve">    2296002</t>
  </si>
  <si>
    <t xml:space="preserve">    2296013</t>
  </si>
  <si>
    <t xml:space="preserve">  23104</t>
  </si>
  <si>
    <t xml:space="preserve">    2310411</t>
  </si>
  <si>
    <t xml:space="preserve">  23204</t>
  </si>
  <si>
    <t xml:space="preserve">    2320411</t>
  </si>
  <si>
    <t>国有土地使用权出让金债务付息支出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</si>
</sst>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_ "/>
    <numFmt numFmtId="179" formatCode="0.0_ "/>
  </numFmts>
  <fonts count="48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9"/>
      <name val="Times New Roman"/>
      <charset val="134"/>
    </font>
    <font>
      <sz val="11"/>
      <name val="方正书宋_GBK"/>
      <charset val="134"/>
    </font>
    <font>
      <b/>
      <sz val="11"/>
      <name val="Times New Roman"/>
      <charset val="134"/>
    </font>
    <font>
      <sz val="12"/>
      <name val="Times New Roman"/>
      <charset val="134"/>
    </font>
    <font>
      <sz val="16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黑体"/>
      <charset val="134"/>
    </font>
    <font>
      <sz val="12"/>
      <color indexed="8"/>
      <name val="宋体"/>
      <charset val="134"/>
      <scheme val="minor"/>
    </font>
    <font>
      <sz val="12"/>
      <color indexed="8"/>
      <name val="仿宋_GB2312"/>
      <charset val="134"/>
    </font>
    <font>
      <b/>
      <sz val="14"/>
      <color indexed="8"/>
      <name val="宋体"/>
      <charset val="134"/>
      <scheme val="minor"/>
    </font>
    <font>
      <sz val="10.5"/>
      <color indexed="8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name val="方正仿宋_GBK"/>
      <charset val="134"/>
    </font>
    <font>
      <b/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4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7" fillId="0" borderId="0">
      <protection locked="0"/>
    </xf>
    <xf numFmtId="41" fontId="0" fillId="0" borderId="0" applyFon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31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8" fillId="21" borderId="12" applyNumberFormat="0" applyAlignment="0" applyProtection="0">
      <alignment vertical="center"/>
    </xf>
    <xf numFmtId="0" fontId="41" fillId="21" borderId="11" applyNumberFormat="0" applyAlignment="0" applyProtection="0">
      <alignment vertical="center"/>
    </xf>
    <xf numFmtId="0" fontId="44" fillId="32" borderId="15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9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37" fillId="0" borderId="0">
      <protection locked="0"/>
    </xf>
    <xf numFmtId="0" fontId="36" fillId="0" borderId="0"/>
    <xf numFmtId="0" fontId="36" fillId="0" borderId="0"/>
  </cellStyleXfs>
  <cellXfs count="1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49" fontId="4" fillId="0" borderId="1" xfId="0" applyNumberFormat="1" applyFont="1" applyFill="1" applyBorder="1" applyAlignment="1" applyProtection="1">
      <alignment vertical="center" wrapText="1"/>
      <protection locked="0"/>
    </xf>
    <xf numFmtId="2" fontId="3" fillId="0" borderId="1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5" fillId="0" borderId="0" xfId="5" applyFont="1" applyFill="1" applyAlignment="1">
      <alignment horizontal="left" vertical="center"/>
      <protection locked="0"/>
    </xf>
    <xf numFmtId="49" fontId="6" fillId="0" borderId="0" xfId="5" applyNumberFormat="1" applyFont="1" applyFill="1" applyAlignment="1">
      <alignment horizontal="left" vertical="top"/>
      <protection locked="0"/>
    </xf>
    <xf numFmtId="0" fontId="6" fillId="0" borderId="0" xfId="5" applyFont="1" applyFill="1" applyAlignment="1">
      <alignment vertical="top"/>
      <protection locked="0"/>
    </xf>
    <xf numFmtId="178" fontId="6" fillId="0" borderId="0" xfId="5" applyNumberFormat="1" applyFont="1" applyFill="1" applyAlignment="1">
      <alignment vertical="top"/>
      <protection locked="0"/>
    </xf>
    <xf numFmtId="0" fontId="5" fillId="0" borderId="0" xfId="5" applyFont="1" applyFill="1" applyAlignment="1">
      <alignment vertical="top"/>
      <protection locked="0"/>
    </xf>
    <xf numFmtId="0" fontId="1" fillId="0" borderId="0" xfId="55" applyFont="1" applyFill="1" applyAlignment="1" applyProtection="1">
      <alignment horizontal="center" vertical="center"/>
      <protection locked="0"/>
    </xf>
    <xf numFmtId="49" fontId="7" fillId="0" borderId="0" xfId="5" applyNumberFormat="1" applyFont="1" applyFill="1" applyAlignment="1">
      <alignment horizontal="left" vertical="top"/>
      <protection locked="0"/>
    </xf>
    <xf numFmtId="0" fontId="7" fillId="0" borderId="0" xfId="5" applyFont="1" applyFill="1" applyAlignment="1">
      <alignment vertical="top"/>
      <protection locked="0"/>
    </xf>
    <xf numFmtId="177" fontId="7" fillId="0" borderId="0" xfId="5" applyNumberFormat="1" applyFont="1" applyFill="1" applyAlignment="1">
      <alignment horizontal="right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5" applyNumberFormat="1" applyFont="1" applyFill="1" applyBorder="1" applyAlignment="1">
      <alignment horizontal="right" vertical="center"/>
      <protection locked="0"/>
    </xf>
    <xf numFmtId="0" fontId="11" fillId="0" borderId="1" xfId="0" applyFont="1" applyBorder="1" applyAlignment="1">
      <alignment horizontal="left" vertical="center" wrapText="1"/>
    </xf>
    <xf numFmtId="0" fontId="7" fillId="0" borderId="1" xfId="5" applyNumberFormat="1" applyFont="1" applyFill="1" applyBorder="1" applyAlignment="1">
      <alignment horizontal="right" vertical="center"/>
      <protection locked="0"/>
    </xf>
    <xf numFmtId="49" fontId="10" fillId="0" borderId="2" xfId="5" applyNumberFormat="1" applyFont="1" applyFill="1" applyBorder="1" applyAlignment="1">
      <alignment horizontal="center" vertical="center"/>
      <protection locked="0"/>
    </xf>
    <xf numFmtId="49" fontId="10" fillId="0" borderId="3" xfId="5" applyNumberFormat="1" applyFont="1" applyFill="1" applyBorder="1" applyAlignment="1">
      <alignment horizontal="center" vertical="center"/>
      <protection locked="0"/>
    </xf>
    <xf numFmtId="49" fontId="7" fillId="0" borderId="0" xfId="5" applyNumberFormat="1" applyFont="1" applyFill="1" applyAlignment="1">
      <alignment horizontal="left" vertical="center"/>
      <protection locked="0"/>
    </xf>
    <xf numFmtId="0" fontId="7" fillId="0" borderId="0" xfId="5" applyFont="1" applyFill="1" applyAlignment="1">
      <alignment vertical="center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0" xfId="5" applyFont="1" applyFill="1" applyAlignment="1">
      <alignment vertical="top"/>
      <protection locked="0"/>
    </xf>
    <xf numFmtId="0" fontId="13" fillId="0" borderId="0" xfId="5" applyFont="1" applyFill="1" applyAlignment="1">
      <alignment vertical="top"/>
      <protection locked="0"/>
    </xf>
    <xf numFmtId="177" fontId="6" fillId="0" borderId="0" xfId="5" applyNumberFormat="1" applyFont="1" applyFill="1" applyAlignment="1">
      <alignment vertical="top"/>
      <protection locked="0"/>
    </xf>
    <xf numFmtId="49" fontId="5" fillId="0" borderId="0" xfId="54" applyNumberFormat="1" applyFont="1" applyFill="1"/>
    <xf numFmtId="2" fontId="5" fillId="0" borderId="0" xfId="54" applyNumberFormat="1" applyFont="1" applyFill="1"/>
    <xf numFmtId="177" fontId="5" fillId="0" borderId="0" xfId="5" applyNumberFormat="1" applyFont="1" applyFill="1" applyAlignment="1">
      <alignment vertical="top"/>
      <protection locked="0"/>
    </xf>
    <xf numFmtId="0" fontId="14" fillId="0" borderId="0" xfId="5" applyFont="1" applyFill="1" applyAlignment="1">
      <alignment vertical="top"/>
      <protection locked="0"/>
    </xf>
    <xf numFmtId="177" fontId="7" fillId="0" borderId="0" xfId="5" applyNumberFormat="1" applyFont="1" applyFill="1" applyAlignment="1">
      <alignment horizontal="right" vertical="top"/>
      <protection locked="0"/>
    </xf>
    <xf numFmtId="49" fontId="10" fillId="0" borderId="1" xfId="5" applyNumberFormat="1" applyFont="1" applyFill="1" applyBorder="1" applyAlignment="1">
      <alignment horizontal="center" vertical="center"/>
      <protection locked="0"/>
    </xf>
    <xf numFmtId="0" fontId="10" fillId="0" borderId="1" xfId="5" applyFont="1" applyFill="1" applyBorder="1" applyAlignment="1">
      <alignment horizontal="center" vertical="center"/>
      <protection locked="0"/>
    </xf>
    <xf numFmtId="177" fontId="10" fillId="0" borderId="1" xfId="5" applyNumberFormat="1" applyFont="1" applyFill="1" applyBorder="1" applyAlignment="1">
      <alignment horizontal="center" vertical="center"/>
      <protection locked="0"/>
    </xf>
    <xf numFmtId="0" fontId="13" fillId="0" borderId="0" xfId="54" applyFont="1" applyFill="1" applyAlignment="1">
      <alignment vertical="center" wrapText="1"/>
    </xf>
    <xf numFmtId="49" fontId="10" fillId="0" borderId="1" xfId="5" applyNumberFormat="1" applyFont="1" applyFill="1" applyBorder="1" applyAlignment="1">
      <alignment vertical="center"/>
      <protection locked="0"/>
    </xf>
    <xf numFmtId="49" fontId="10" fillId="0" borderId="1" xfId="5" applyNumberFormat="1" applyFont="1" applyFill="1" applyBorder="1" applyAlignment="1">
      <alignment horizontal="left" vertical="center"/>
      <protection locked="0"/>
    </xf>
    <xf numFmtId="0" fontId="10" fillId="0" borderId="1" xfId="5" applyNumberFormat="1" applyFont="1" applyFill="1" applyBorder="1" applyAlignment="1">
      <alignment vertical="center"/>
      <protection locked="0"/>
    </xf>
    <xf numFmtId="176" fontId="6" fillId="0" borderId="0" xfId="5" applyNumberFormat="1" applyFont="1" applyFill="1" applyAlignment="1">
      <alignment vertical="top"/>
      <protection locked="0"/>
    </xf>
    <xf numFmtId="49" fontId="6" fillId="0" borderId="0" xfId="54" applyNumberFormat="1" applyFont="1" applyFill="1"/>
    <xf numFmtId="49" fontId="7" fillId="0" borderId="1" xfId="5" applyNumberFormat="1" applyFont="1" applyFill="1" applyBorder="1" applyAlignment="1">
      <alignment vertical="center"/>
      <protection locked="0"/>
    </xf>
    <xf numFmtId="49" fontId="7" fillId="0" borderId="1" xfId="5" applyNumberFormat="1" applyFont="1" applyFill="1" applyBorder="1" applyAlignment="1">
      <alignment horizontal="left" vertical="center" wrapText="1" indent="1"/>
      <protection locked="0"/>
    </xf>
    <xf numFmtId="0" fontId="7" fillId="0" borderId="1" xfId="5" applyNumberFormat="1" applyFont="1" applyFill="1" applyBorder="1" applyAlignment="1">
      <alignment vertical="center"/>
      <protection locked="0"/>
    </xf>
    <xf numFmtId="49" fontId="7" fillId="0" borderId="1" xfId="5" applyNumberFormat="1" applyFont="1" applyFill="1" applyBorder="1" applyAlignment="1">
      <alignment horizontal="left" vertical="center" indent="2"/>
      <protection locked="0"/>
    </xf>
    <xf numFmtId="0" fontId="10" fillId="0" borderId="2" xfId="5" applyFont="1" applyFill="1" applyBorder="1" applyAlignment="1">
      <alignment horizontal="center" vertical="center"/>
      <protection locked="0"/>
    </xf>
    <xf numFmtId="0" fontId="10" fillId="0" borderId="3" xfId="5" applyFont="1" applyFill="1" applyBorder="1" applyAlignment="1">
      <alignment horizontal="center" vertical="center"/>
      <protection locked="0"/>
    </xf>
    <xf numFmtId="0" fontId="6" fillId="0" borderId="0" xfId="54" applyFont="1" applyFill="1" applyAlignment="1">
      <alignment vertical="center" wrapText="1"/>
    </xf>
    <xf numFmtId="49" fontId="6" fillId="0" borderId="0" xfId="5" applyNumberFormat="1" applyFont="1" applyFill="1" applyAlignment="1">
      <alignment vertical="top"/>
      <protection locked="0"/>
    </xf>
    <xf numFmtId="177" fontId="12" fillId="0" borderId="0" xfId="5" applyNumberFormat="1" applyFont="1" applyFill="1" applyAlignment="1">
      <alignment vertical="top"/>
      <protection locked="0"/>
    </xf>
    <xf numFmtId="177" fontId="13" fillId="0" borderId="0" xfId="5" applyNumberFormat="1" applyFont="1" applyFill="1" applyAlignment="1">
      <alignment vertical="top"/>
      <protection locked="0"/>
    </xf>
    <xf numFmtId="0" fontId="13" fillId="0" borderId="0" xfId="54" applyFont="1" applyFill="1" applyAlignment="1">
      <alignment horizontal="center" vertical="center" wrapText="1"/>
    </xf>
    <xf numFmtId="2" fontId="6" fillId="0" borderId="0" xfId="54" applyNumberFormat="1" applyFont="1" applyFill="1"/>
    <xf numFmtId="0" fontId="6" fillId="0" borderId="0" xfId="54" applyFont="1" applyFill="1" applyAlignment="1">
      <alignment horizontal="center" vertical="center" wrapText="1"/>
    </xf>
    <xf numFmtId="49" fontId="6" fillId="0" borderId="0" xfId="54" applyNumberFormat="1" applyFont="1" applyFill="1" applyAlignment="1" applyProtection="1">
      <alignment vertical="center"/>
      <protection locked="0"/>
    </xf>
    <xf numFmtId="2" fontId="6" fillId="0" borderId="0" xfId="54" applyNumberFormat="1" applyFont="1" applyFill="1" applyAlignment="1" applyProtection="1">
      <alignment vertical="center"/>
      <protection locked="0"/>
    </xf>
    <xf numFmtId="178" fontId="14" fillId="0" borderId="1" xfId="5" applyNumberFormat="1" applyFont="1" applyFill="1" applyBorder="1" applyAlignment="1">
      <alignment vertical="center"/>
      <protection locked="0"/>
    </xf>
    <xf numFmtId="178" fontId="5" fillId="0" borderId="0" xfId="5" applyNumberFormat="1" applyFont="1" applyFill="1" applyAlignment="1">
      <alignment vertical="top"/>
      <protection locked="0"/>
    </xf>
    <xf numFmtId="49" fontId="5" fillId="0" borderId="0" xfId="54" applyNumberFormat="1" applyFont="1" applyFill="1" applyAlignment="1" applyProtection="1">
      <alignment vertical="center"/>
      <protection locked="0"/>
    </xf>
    <xf numFmtId="2" fontId="5" fillId="0" borderId="0" xfId="54" applyNumberFormat="1" applyFont="1" applyFill="1" applyAlignment="1" applyProtection="1">
      <alignment vertical="center"/>
      <protection locked="0"/>
    </xf>
    <xf numFmtId="177" fontId="7" fillId="0" borderId="0" xfId="54" applyNumberFormat="1" applyFont="1" applyFill="1" applyAlignment="1">
      <alignment horizontal="right" vertical="center"/>
    </xf>
    <xf numFmtId="0" fontId="10" fillId="0" borderId="2" xfId="54" applyFont="1" applyFill="1" applyBorder="1" applyAlignment="1">
      <alignment horizontal="center" vertical="center"/>
    </xf>
    <xf numFmtId="0" fontId="10" fillId="0" borderId="3" xfId="54" applyFont="1" applyFill="1" applyBorder="1" applyAlignment="1">
      <alignment horizontal="center" vertical="center"/>
    </xf>
    <xf numFmtId="177" fontId="10" fillId="0" borderId="2" xfId="54" applyNumberFormat="1" applyFont="1" applyFill="1" applyBorder="1" applyAlignment="1">
      <alignment horizontal="center" vertical="center"/>
    </xf>
    <xf numFmtId="177" fontId="10" fillId="0" borderId="4" xfId="54" applyNumberFormat="1" applyFont="1" applyFill="1" applyBorder="1" applyAlignment="1">
      <alignment horizontal="center" vertical="center"/>
    </xf>
    <xf numFmtId="177" fontId="10" fillId="0" borderId="3" xfId="54" applyNumberFormat="1" applyFont="1" applyFill="1" applyBorder="1" applyAlignment="1">
      <alignment horizontal="center" vertical="center"/>
    </xf>
    <xf numFmtId="0" fontId="10" fillId="0" borderId="5" xfId="54" applyFont="1" applyFill="1" applyBorder="1" applyAlignment="1">
      <alignment horizontal="center" vertical="center"/>
    </xf>
    <xf numFmtId="177" fontId="10" fillId="0" borderId="5" xfId="54" applyNumberFormat="1" applyFont="1" applyFill="1" applyBorder="1" applyAlignment="1">
      <alignment horizontal="center" vertical="center"/>
    </xf>
    <xf numFmtId="176" fontId="10" fillId="0" borderId="5" xfId="54" applyNumberFormat="1" applyFont="1" applyFill="1" applyBorder="1" applyAlignment="1">
      <alignment horizontal="center" vertical="center" wrapText="1"/>
    </xf>
    <xf numFmtId="0" fontId="10" fillId="0" borderId="6" xfId="54" applyFont="1" applyFill="1" applyBorder="1" applyAlignment="1">
      <alignment horizontal="center" vertical="center"/>
    </xf>
    <xf numFmtId="177" fontId="10" fillId="0" borderId="6" xfId="54" applyNumberFormat="1" applyFont="1" applyFill="1" applyBorder="1" applyAlignment="1">
      <alignment horizontal="center" vertical="center"/>
    </xf>
    <xf numFmtId="177" fontId="10" fillId="0" borderId="1" xfId="54" applyNumberFormat="1" applyFont="1" applyFill="1" applyBorder="1" applyAlignment="1">
      <alignment horizontal="center" vertical="center"/>
    </xf>
    <xf numFmtId="176" fontId="10" fillId="0" borderId="6" xfId="54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0" borderId="0" xfId="54" applyFont="1" applyFill="1" applyAlignment="1">
      <alignment vertical="center"/>
    </xf>
    <xf numFmtId="0" fontId="14" fillId="0" borderId="0" xfId="54" applyFont="1" applyFill="1" applyAlignment="1">
      <alignment vertical="center"/>
    </xf>
    <xf numFmtId="49" fontId="14" fillId="0" borderId="0" xfId="54" applyNumberFormat="1" applyFont="1" applyFill="1" applyAlignment="1">
      <alignment horizontal="left" vertical="center"/>
    </xf>
    <xf numFmtId="49" fontId="6" fillId="0" borderId="0" xfId="54" applyNumberFormat="1" applyFont="1" applyFill="1" applyAlignment="1">
      <alignment horizontal="left" vertical="center" indent="1"/>
    </xf>
    <xf numFmtId="0" fontId="15" fillId="0" borderId="0" xfId="54" applyFont="1" applyFill="1" applyAlignment="1">
      <alignment vertical="center"/>
    </xf>
    <xf numFmtId="177" fontId="15" fillId="0" borderId="0" xfId="54" applyNumberFormat="1" applyFont="1" applyFill="1" applyAlignment="1">
      <alignment vertical="center"/>
    </xf>
    <xf numFmtId="0" fontId="7" fillId="0" borderId="0" xfId="54" applyFont="1" applyFill="1" applyAlignment="1">
      <alignment vertical="center"/>
    </xf>
    <xf numFmtId="0" fontId="10" fillId="0" borderId="1" xfId="54" applyFont="1" applyFill="1" applyBorder="1" applyAlignment="1">
      <alignment horizontal="center" vertical="center"/>
    </xf>
    <xf numFmtId="49" fontId="10" fillId="0" borderId="1" xfId="54" applyNumberFormat="1" applyFont="1" applyFill="1" applyBorder="1" applyAlignment="1">
      <alignment vertical="center"/>
    </xf>
    <xf numFmtId="49" fontId="10" fillId="0" borderId="1" xfId="54" applyNumberFormat="1" applyFont="1" applyFill="1" applyBorder="1" applyAlignment="1">
      <alignment horizontal="left" vertical="center"/>
    </xf>
    <xf numFmtId="0" fontId="10" fillId="0" borderId="1" xfId="54" applyNumberFormat="1" applyFont="1" applyFill="1" applyBorder="1" applyAlignment="1">
      <alignment horizontal="right" vertical="center"/>
    </xf>
    <xf numFmtId="49" fontId="7" fillId="0" borderId="1" xfId="54" applyNumberFormat="1" applyFont="1" applyFill="1" applyBorder="1" applyAlignment="1">
      <alignment vertical="center"/>
    </xf>
    <xf numFmtId="49" fontId="7" fillId="0" borderId="1" xfId="54" applyNumberFormat="1" applyFont="1" applyFill="1" applyBorder="1" applyAlignment="1">
      <alignment horizontal="left" vertical="center" indent="1"/>
    </xf>
    <xf numFmtId="0" fontId="7" fillId="0" borderId="1" xfId="54" applyNumberFormat="1" applyFont="1" applyFill="1" applyBorder="1" applyAlignment="1">
      <alignment vertical="center"/>
    </xf>
    <xf numFmtId="0" fontId="10" fillId="0" borderId="1" xfId="54" applyNumberFormat="1" applyFont="1" applyFill="1" applyBorder="1" applyAlignment="1">
      <alignment vertical="center"/>
    </xf>
    <xf numFmtId="49" fontId="15" fillId="0" borderId="0" xfId="54" applyNumberFormat="1" applyFont="1" applyFill="1" applyAlignment="1">
      <alignment vertical="center"/>
    </xf>
    <xf numFmtId="178" fontId="7" fillId="0" borderId="0" xfId="5" applyNumberFormat="1" applyFont="1" applyFill="1" applyAlignment="1">
      <alignment horizontal="right" vertical="center"/>
      <protection locked="0"/>
    </xf>
    <xf numFmtId="178" fontId="10" fillId="0" borderId="1" xfId="5" applyNumberFormat="1" applyFont="1" applyFill="1" applyBorder="1" applyAlignment="1">
      <alignment horizontal="center" vertical="center"/>
      <protection locked="0"/>
    </xf>
    <xf numFmtId="0" fontId="10" fillId="0" borderId="1" xfId="20" applyFont="1" applyFill="1" applyBorder="1" applyAlignment="1">
      <alignment horizontal="left" vertical="center"/>
    </xf>
    <xf numFmtId="178" fontId="7" fillId="0" borderId="1" xfId="20" applyNumberFormat="1" applyFont="1" applyFill="1" applyBorder="1" applyAlignment="1" applyProtection="1">
      <alignment horizontal="left" vertical="center"/>
      <protection locked="0"/>
    </xf>
    <xf numFmtId="179" fontId="7" fillId="0" borderId="1" xfId="20" applyNumberFormat="1" applyFont="1" applyFill="1" applyBorder="1" applyAlignment="1" applyProtection="1">
      <alignment horizontal="left" vertical="center"/>
      <protection locked="0"/>
    </xf>
    <xf numFmtId="0" fontId="7" fillId="0" borderId="1" xfId="20" applyFont="1" applyFill="1" applyBorder="1" applyAlignment="1">
      <alignment vertical="center"/>
    </xf>
    <xf numFmtId="0" fontId="10" fillId="0" borderId="1" xfId="20" applyFont="1" applyFill="1" applyBorder="1" applyAlignment="1">
      <alignment vertical="center"/>
    </xf>
    <xf numFmtId="49" fontId="7" fillId="0" borderId="1" xfId="5" applyNumberFormat="1" applyFont="1" applyFill="1" applyBorder="1" applyAlignment="1">
      <alignment horizontal="left" vertical="center"/>
      <protection locked="0"/>
    </xf>
    <xf numFmtId="49" fontId="6" fillId="0" borderId="0" xfId="5" applyNumberFormat="1" applyFont="1" applyFill="1" applyAlignment="1">
      <alignment horizontal="left" vertical="top" indent="1"/>
      <protection locked="0"/>
    </xf>
    <xf numFmtId="49" fontId="6" fillId="0" borderId="0" xfId="5" applyNumberFormat="1" applyFont="1" applyFill="1" applyAlignment="1">
      <alignment horizontal="left" vertical="top" indent="2"/>
      <protection locked="0"/>
    </xf>
    <xf numFmtId="178" fontId="6" fillId="0" borderId="0" xfId="5" applyNumberFormat="1" applyFont="1" applyFill="1" applyAlignment="1">
      <alignment horizontal="right" vertical="top"/>
      <protection locked="0"/>
    </xf>
    <xf numFmtId="49" fontId="6" fillId="0" borderId="0" xfId="54" applyNumberFormat="1" applyFont="1" applyFill="1" applyAlignment="1">
      <alignment horizontal="left"/>
    </xf>
    <xf numFmtId="49" fontId="7" fillId="0" borderId="1" xfId="5" applyNumberFormat="1" applyFont="1" applyFill="1" applyBorder="1" applyAlignment="1">
      <alignment horizontal="left" vertical="center" indent="1"/>
      <protection locked="0"/>
    </xf>
    <xf numFmtId="49" fontId="6" fillId="0" borderId="0" xfId="54" applyNumberFormat="1" applyFont="1" applyFill="1" applyAlignment="1">
      <alignment horizontal="left" indent="1"/>
    </xf>
    <xf numFmtId="49" fontId="6" fillId="0" borderId="0" xfId="54" applyNumberFormat="1" applyFont="1" applyFill="1" applyAlignment="1">
      <alignment horizontal="left" indent="2"/>
    </xf>
    <xf numFmtId="49" fontId="5" fillId="0" borderId="0" xfId="5" applyNumberFormat="1" applyFont="1" applyFill="1" applyAlignment="1">
      <alignment vertical="top"/>
      <protection locked="0"/>
    </xf>
    <xf numFmtId="49" fontId="6" fillId="0" borderId="0" xfId="54" applyNumberFormat="1" applyFont="1" applyFill="1" applyAlignment="1" applyProtection="1">
      <alignment horizontal="left" vertical="center"/>
      <protection locked="0"/>
    </xf>
    <xf numFmtId="49" fontId="6" fillId="0" borderId="0" xfId="54" applyNumberFormat="1" applyFont="1" applyFill="1" applyAlignment="1" applyProtection="1">
      <alignment horizontal="left" vertical="center" indent="1"/>
      <protection locked="0"/>
    </xf>
    <xf numFmtId="49" fontId="6" fillId="0" borderId="0" xfId="54" applyNumberFormat="1" applyFont="1" applyFill="1" applyAlignment="1" applyProtection="1">
      <alignment horizontal="left" vertical="center" indent="2"/>
      <protection locked="0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8" fontId="0" fillId="0" borderId="0" xfId="0" applyNumberForma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9" fillId="0" borderId="0" xfId="52" applyAlignment="1">
      <alignment vertical="center" wrapText="1"/>
    </xf>
    <xf numFmtId="0" fontId="19" fillId="0" borderId="0" xfId="52">
      <alignment vertical="center"/>
    </xf>
    <xf numFmtId="0" fontId="1" fillId="0" borderId="0" xfId="55" applyFont="1" applyFill="1" applyAlignment="1" applyProtection="1">
      <alignment horizontal="center" vertical="center" wrapText="1"/>
      <protection locked="0"/>
    </xf>
    <xf numFmtId="0" fontId="20" fillId="0" borderId="0" xfId="52" applyFont="1" applyAlignment="1">
      <alignment vertical="center"/>
    </xf>
    <xf numFmtId="0" fontId="21" fillId="0" borderId="0" xfId="52" applyFont="1" applyAlignment="1">
      <alignment vertical="center" wrapText="1"/>
    </xf>
    <xf numFmtId="0" fontId="21" fillId="0" borderId="0" xfId="52" applyFont="1" applyAlignment="1">
      <alignment vertical="center"/>
    </xf>
    <xf numFmtId="0" fontId="21" fillId="0" borderId="7" xfId="52" applyFont="1" applyBorder="1" applyAlignment="1">
      <alignment horizontal="right" vertical="center" wrapText="1"/>
    </xf>
    <xf numFmtId="0" fontId="21" fillId="0" borderId="7" xfId="52" applyFont="1" applyBorder="1" applyAlignment="1">
      <alignment horizontal="right" vertical="center"/>
    </xf>
    <xf numFmtId="0" fontId="22" fillId="0" borderId="0" xfId="52" applyFont="1" applyAlignment="1">
      <alignment vertical="center"/>
    </xf>
    <xf numFmtId="0" fontId="20" fillId="0" borderId="0" xfId="52" applyFont="1" applyAlignment="1">
      <alignment horizontal="center" vertical="center"/>
    </xf>
    <xf numFmtId="0" fontId="23" fillId="0" borderId="1" xfId="52" applyFont="1" applyBorder="1" applyAlignment="1">
      <alignment horizontal="center" vertical="center" wrapText="1"/>
    </xf>
    <xf numFmtId="0" fontId="23" fillId="0" borderId="1" xfId="52" applyFont="1" applyBorder="1" applyAlignment="1">
      <alignment horizontal="center" vertical="center"/>
    </xf>
    <xf numFmtId="0" fontId="24" fillId="0" borderId="0" xfId="52" applyFont="1" applyAlignment="1">
      <alignment horizontal="justify" vertical="center" wrapText="1"/>
    </xf>
    <xf numFmtId="0" fontId="8" fillId="0" borderId="1" xfId="52" applyFont="1" applyBorder="1" applyAlignment="1">
      <alignment horizontal="center" vertical="center" wrapText="1"/>
    </xf>
    <xf numFmtId="0" fontId="8" fillId="0" borderId="1" xfId="52" applyFont="1" applyBorder="1" applyAlignment="1">
      <alignment horizontal="center" vertical="center"/>
    </xf>
    <xf numFmtId="0" fontId="9" fillId="0" borderId="1" xfId="52" applyFont="1" applyBorder="1" applyAlignment="1">
      <alignment horizontal="left" vertical="center" wrapText="1"/>
    </xf>
    <xf numFmtId="0" fontId="11" fillId="0" borderId="1" xfId="52" applyFont="1" applyBorder="1" applyAlignment="1">
      <alignment horizontal="right" vertical="center"/>
    </xf>
    <xf numFmtId="0" fontId="11" fillId="0" borderId="1" xfId="52" applyFont="1" applyBorder="1" applyAlignment="1">
      <alignment horizontal="left" vertical="center"/>
    </xf>
    <xf numFmtId="0" fontId="11" fillId="0" borderId="1" xfId="52" applyFont="1" applyBorder="1" applyAlignment="1">
      <alignment horizontal="left" vertical="center" wrapText="1"/>
    </xf>
    <xf numFmtId="0" fontId="11" fillId="0" borderId="1" xfId="52" applyFont="1" applyBorder="1" applyAlignment="1">
      <alignment horizontal="right" vertical="center" wrapText="1"/>
    </xf>
    <xf numFmtId="49" fontId="7" fillId="2" borderId="1" xfId="5" applyNumberFormat="1" applyFont="1" applyFill="1" applyBorder="1" applyAlignment="1">
      <alignment horizontal="left" vertical="center" wrapText="1"/>
      <protection locked="0"/>
    </xf>
    <xf numFmtId="0" fontId="7" fillId="2" borderId="1" xfId="0" applyFont="1" applyFill="1" applyBorder="1" applyAlignment="1">
      <alignment vertical="center"/>
    </xf>
    <xf numFmtId="0" fontId="9" fillId="0" borderId="1" xfId="52" applyFont="1" applyBorder="1" applyAlignment="1">
      <alignment horizontal="left" vertical="center"/>
    </xf>
    <xf numFmtId="0" fontId="9" fillId="0" borderId="1" xfId="52" applyFont="1" applyBorder="1" applyAlignment="1">
      <alignment horizontal="center" vertical="center" wrapText="1"/>
    </xf>
    <xf numFmtId="0" fontId="9" fillId="0" borderId="1" xfId="52" applyFont="1" applyBorder="1" applyAlignment="1">
      <alignment horizontal="right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功能分类1212zhangl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6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 8 2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15" xfId="52"/>
    <cellStyle name="常规 2" xfId="53"/>
    <cellStyle name="常规 3" xfId="54"/>
    <cellStyle name="常规_表内审核" xfId="55"/>
  </cellStyle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7"/>
  <sheetViews>
    <sheetView topLeftCell="A7" workbookViewId="0">
      <selection activeCell="A26" sqref="$A26:$XFD26"/>
    </sheetView>
  </sheetViews>
  <sheetFormatPr defaultColWidth="9" defaultRowHeight="13.5" outlineLevelCol="6"/>
  <cols>
    <col min="1" max="1" width="37.125" style="128" customWidth="1"/>
    <col min="2" max="2" width="8.25" style="129" customWidth="1"/>
    <col min="3" max="3" width="35.375" style="128" customWidth="1"/>
    <col min="4" max="4" width="8.375" style="129" customWidth="1"/>
    <col min="5" max="16384" width="9" style="129"/>
  </cols>
  <sheetData>
    <row r="1" ht="27" customHeight="1" spans="1:5">
      <c r="A1" s="130" t="s">
        <v>0</v>
      </c>
      <c r="B1" s="17"/>
      <c r="C1" s="130"/>
      <c r="D1" s="17"/>
      <c r="E1" s="131"/>
    </row>
    <row r="2" ht="15" customHeight="1" spans="1:7">
      <c r="A2" s="132"/>
      <c r="B2" s="133"/>
      <c r="C2" s="134" t="s">
        <v>1</v>
      </c>
      <c r="D2" s="135"/>
      <c r="E2" s="136"/>
      <c r="G2" s="137" t="s">
        <v>2</v>
      </c>
    </row>
    <row r="3" ht="19" customHeight="1" spans="1:5">
      <c r="A3" s="138" t="s">
        <v>3</v>
      </c>
      <c r="B3" s="139"/>
      <c r="C3" s="138" t="s">
        <v>4</v>
      </c>
      <c r="D3" s="139"/>
      <c r="E3" s="140"/>
    </row>
    <row r="4" ht="17" customHeight="1" spans="1:5">
      <c r="A4" s="141" t="s">
        <v>5</v>
      </c>
      <c r="B4" s="142" t="s">
        <v>6</v>
      </c>
      <c r="C4" s="141" t="s">
        <v>5</v>
      </c>
      <c r="D4" s="142" t="s">
        <v>6</v>
      </c>
      <c r="E4" s="140"/>
    </row>
    <row r="5" ht="17" customHeight="1" spans="1:5">
      <c r="A5" s="143" t="s">
        <v>7</v>
      </c>
      <c r="B5" s="144">
        <v>106200</v>
      </c>
      <c r="C5" s="143" t="s">
        <v>8</v>
      </c>
      <c r="D5" s="144">
        <v>58163</v>
      </c>
      <c r="E5" s="140"/>
    </row>
    <row r="6" ht="17" customHeight="1" spans="1:5">
      <c r="A6" s="143" t="s">
        <v>9</v>
      </c>
      <c r="B6" s="144">
        <f>B7+B12</f>
        <v>30926</v>
      </c>
      <c r="C6" s="143" t="s">
        <v>10</v>
      </c>
      <c r="D6" s="145"/>
      <c r="E6" s="140"/>
    </row>
    <row r="7" ht="17" customHeight="1" spans="1:5">
      <c r="A7" s="146" t="s">
        <v>11</v>
      </c>
      <c r="B7" s="144">
        <v>3121</v>
      </c>
      <c r="C7" s="146" t="s">
        <v>12</v>
      </c>
      <c r="D7" s="145"/>
      <c r="E7" s="140"/>
    </row>
    <row r="8" ht="17" customHeight="1" spans="1:5">
      <c r="A8" s="146" t="s">
        <v>13</v>
      </c>
      <c r="B8" s="144"/>
      <c r="C8" s="146" t="s">
        <v>14</v>
      </c>
      <c r="D8" s="145"/>
      <c r="E8" s="140"/>
    </row>
    <row r="9" ht="17" customHeight="1" spans="1:5">
      <c r="A9" s="146" t="s">
        <v>15</v>
      </c>
      <c r="B9" s="144">
        <v>3067</v>
      </c>
      <c r="C9" s="146" t="s">
        <v>16</v>
      </c>
      <c r="D9" s="145"/>
      <c r="E9" s="140"/>
    </row>
    <row r="10" ht="30" customHeight="1" spans="1:5">
      <c r="A10" s="146" t="s">
        <v>17</v>
      </c>
      <c r="B10" s="144">
        <v>32</v>
      </c>
      <c r="C10" s="146" t="s">
        <v>18</v>
      </c>
      <c r="D10" s="145"/>
      <c r="E10" s="140"/>
    </row>
    <row r="11" ht="17" customHeight="1" spans="1:5">
      <c r="A11" s="146" t="s">
        <v>19</v>
      </c>
      <c r="B11" s="144">
        <v>22</v>
      </c>
      <c r="C11" s="146" t="s">
        <v>20</v>
      </c>
      <c r="D11" s="145"/>
      <c r="E11" s="140"/>
    </row>
    <row r="12" ht="17" customHeight="1" spans="1:5">
      <c r="A12" s="146" t="s">
        <v>21</v>
      </c>
      <c r="B12" s="144">
        <f>B13+B31</f>
        <v>27805</v>
      </c>
      <c r="C12" s="146" t="s">
        <v>22</v>
      </c>
      <c r="D12" s="145"/>
      <c r="E12" s="140"/>
    </row>
    <row r="13" ht="17" customHeight="1" spans="1:5">
      <c r="A13" s="146" t="s">
        <v>23</v>
      </c>
      <c r="B13" s="144">
        <f>SUM(B14:B30)</f>
        <v>15916</v>
      </c>
      <c r="C13" s="146" t="s">
        <v>24</v>
      </c>
      <c r="D13" s="145"/>
      <c r="E13" s="140"/>
    </row>
    <row r="14" ht="17" customHeight="1" spans="1:5">
      <c r="A14" s="146" t="s">
        <v>25</v>
      </c>
      <c r="B14" s="144">
        <v>1867</v>
      </c>
      <c r="C14" s="146" t="s">
        <v>26</v>
      </c>
      <c r="D14" s="145"/>
      <c r="E14" s="140"/>
    </row>
    <row r="15" ht="17" customHeight="1" spans="1:5">
      <c r="A15" s="146" t="s">
        <v>27</v>
      </c>
      <c r="B15" s="147">
        <v>954</v>
      </c>
      <c r="C15" s="146" t="s">
        <v>28</v>
      </c>
      <c r="D15" s="145"/>
      <c r="E15" s="140"/>
    </row>
    <row r="16" ht="17" customHeight="1" spans="1:5">
      <c r="A16" s="146" t="s">
        <v>29</v>
      </c>
      <c r="B16" s="147"/>
      <c r="C16" s="146" t="s">
        <v>30</v>
      </c>
      <c r="D16" s="145"/>
      <c r="E16" s="140"/>
    </row>
    <row r="17" ht="30" customHeight="1" spans="1:5">
      <c r="A17" s="146" t="s">
        <v>31</v>
      </c>
      <c r="B17" s="147">
        <v>127</v>
      </c>
      <c r="C17" s="146" t="s">
        <v>32</v>
      </c>
      <c r="D17" s="145"/>
      <c r="E17" s="140"/>
    </row>
    <row r="18" ht="17" customHeight="1" spans="1:5">
      <c r="A18" s="146" t="s">
        <v>33</v>
      </c>
      <c r="B18" s="147">
        <v>9753</v>
      </c>
      <c r="C18" s="146" t="s">
        <v>34</v>
      </c>
      <c r="D18" s="145"/>
      <c r="E18" s="140"/>
    </row>
    <row r="19" ht="17" customHeight="1" spans="1:5">
      <c r="A19" s="146" t="s">
        <v>35</v>
      </c>
      <c r="B19" s="147"/>
      <c r="C19" s="146" t="s">
        <v>36</v>
      </c>
      <c r="D19" s="145"/>
      <c r="E19" s="140"/>
    </row>
    <row r="20" ht="17" customHeight="1" spans="1:5">
      <c r="A20" s="146" t="s">
        <v>37</v>
      </c>
      <c r="B20" s="147"/>
      <c r="C20" s="146" t="s">
        <v>38</v>
      </c>
      <c r="D20" s="145"/>
      <c r="E20" s="140"/>
    </row>
    <row r="21" ht="17" customHeight="1" spans="1:5">
      <c r="A21" s="146" t="s">
        <v>39</v>
      </c>
      <c r="B21" s="147"/>
      <c r="C21" s="146" t="s">
        <v>40</v>
      </c>
      <c r="D21" s="145"/>
      <c r="E21" s="140"/>
    </row>
    <row r="22" ht="30" customHeight="1" spans="1:5">
      <c r="A22" s="146" t="s">
        <v>41</v>
      </c>
      <c r="B22" s="147">
        <v>17</v>
      </c>
      <c r="C22" s="146" t="s">
        <v>42</v>
      </c>
      <c r="D22" s="145"/>
      <c r="E22" s="140"/>
    </row>
    <row r="23" ht="17" customHeight="1" spans="1:5">
      <c r="A23" s="148" t="s">
        <v>43</v>
      </c>
      <c r="B23" s="149">
        <v>99</v>
      </c>
      <c r="C23" s="146" t="s">
        <v>44</v>
      </c>
      <c r="D23" s="145"/>
      <c r="E23" s="140"/>
    </row>
    <row r="24" ht="17" customHeight="1" spans="1:5">
      <c r="A24" s="146" t="s">
        <v>45</v>
      </c>
      <c r="B24" s="147">
        <v>326</v>
      </c>
      <c r="C24" s="146" t="s">
        <v>46</v>
      </c>
      <c r="D24" s="146"/>
      <c r="E24" s="140"/>
    </row>
    <row r="25" ht="30" customHeight="1" spans="1:5">
      <c r="A25" s="146" t="s">
        <v>47</v>
      </c>
      <c r="B25" s="147">
        <v>954</v>
      </c>
      <c r="C25" s="146" t="s">
        <v>48</v>
      </c>
      <c r="D25" s="145"/>
      <c r="E25" s="140"/>
    </row>
    <row r="26" ht="30" customHeight="1" spans="1:5">
      <c r="A26" s="148" t="s">
        <v>49</v>
      </c>
      <c r="B26" s="149">
        <v>1228</v>
      </c>
      <c r="C26" s="146" t="s">
        <v>50</v>
      </c>
      <c r="D26" s="145"/>
      <c r="E26" s="140"/>
    </row>
    <row r="27" ht="17" customHeight="1" spans="1:5">
      <c r="A27" s="146" t="s">
        <v>51</v>
      </c>
      <c r="B27" s="147">
        <v>136</v>
      </c>
      <c r="C27" s="146" t="s">
        <v>52</v>
      </c>
      <c r="D27" s="145"/>
      <c r="E27" s="140"/>
    </row>
    <row r="28" ht="17" customHeight="1" spans="1:5">
      <c r="A28" s="146" t="s">
        <v>53</v>
      </c>
      <c r="B28" s="147"/>
      <c r="C28" s="146" t="s">
        <v>54</v>
      </c>
      <c r="D28" s="145"/>
      <c r="E28" s="140"/>
    </row>
    <row r="29" ht="17" customHeight="1" spans="1:5">
      <c r="A29" s="146" t="s">
        <v>55</v>
      </c>
      <c r="B29" s="147">
        <v>455</v>
      </c>
      <c r="C29" s="146" t="s">
        <v>56</v>
      </c>
      <c r="D29" s="145"/>
      <c r="E29" s="140"/>
    </row>
    <row r="30" ht="17" customHeight="1" spans="1:5">
      <c r="A30" s="146" t="s">
        <v>57</v>
      </c>
      <c r="B30" s="147"/>
      <c r="C30" s="146" t="s">
        <v>58</v>
      </c>
      <c r="D30" s="145"/>
      <c r="E30" s="140"/>
    </row>
    <row r="31" ht="17" customHeight="1" spans="1:5">
      <c r="A31" s="146" t="s">
        <v>59</v>
      </c>
      <c r="B31" s="147">
        <v>11889</v>
      </c>
      <c r="C31" s="146" t="s">
        <v>60</v>
      </c>
      <c r="D31" s="145"/>
      <c r="E31" s="140"/>
    </row>
    <row r="32" ht="17" customHeight="1" spans="1:5">
      <c r="A32" s="143" t="s">
        <v>61</v>
      </c>
      <c r="B32" s="146"/>
      <c r="C32" s="146" t="s">
        <v>62</v>
      </c>
      <c r="D32" s="145"/>
      <c r="E32" s="140"/>
    </row>
    <row r="33" ht="17" customHeight="1" spans="1:5">
      <c r="A33" s="146" t="s">
        <v>63</v>
      </c>
      <c r="B33" s="146"/>
      <c r="C33" s="143" t="s">
        <v>64</v>
      </c>
      <c r="D33" s="144">
        <f>D34+D35</f>
        <v>81199</v>
      </c>
      <c r="E33" s="140"/>
    </row>
    <row r="34" ht="17" customHeight="1" spans="1:5">
      <c r="A34" s="146" t="s">
        <v>65</v>
      </c>
      <c r="B34" s="146"/>
      <c r="C34" s="146" t="s">
        <v>66</v>
      </c>
      <c r="D34" s="144">
        <v>75841</v>
      </c>
      <c r="E34" s="140"/>
    </row>
    <row r="35" ht="17" customHeight="1" spans="1:5">
      <c r="A35" s="143" t="s">
        <v>67</v>
      </c>
      <c r="B35" s="147">
        <v>1736</v>
      </c>
      <c r="C35" s="146" t="s">
        <v>68</v>
      </c>
      <c r="D35" s="144">
        <v>5358</v>
      </c>
      <c r="E35" s="140"/>
    </row>
    <row r="36" ht="17" customHeight="1" spans="1:5">
      <c r="A36" s="143" t="s">
        <v>69</v>
      </c>
      <c r="B36" s="147">
        <v>500</v>
      </c>
      <c r="C36" s="143"/>
      <c r="D36" s="150"/>
      <c r="E36" s="140"/>
    </row>
    <row r="37" ht="17" customHeight="1" spans="1:5">
      <c r="A37" s="151" t="s">
        <v>70</v>
      </c>
      <c r="B37" s="152">
        <f>B5+B6+B32+B35+B36</f>
        <v>139362</v>
      </c>
      <c r="C37" s="151" t="s">
        <v>71</v>
      </c>
      <c r="D37" s="152">
        <f>D5+D33</f>
        <v>139362</v>
      </c>
      <c r="E37" s="140"/>
    </row>
  </sheetData>
  <mergeCells count="4">
    <mergeCell ref="A1:D1"/>
    <mergeCell ref="C2:D2"/>
    <mergeCell ref="A3:B3"/>
    <mergeCell ref="C3:D3"/>
  </mergeCells>
  <printOptions horizontalCentered="1"/>
  <pageMargins left="0.707638888888889" right="0.707638888888889" top="0.786805555555556" bottom="0.786805555555556" header="0.5" footer="0.5"/>
  <pageSetup paperSize="9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C26"/>
  <sheetViews>
    <sheetView topLeftCell="A13" workbookViewId="0">
      <selection activeCell="B13" sqref="B13"/>
    </sheetView>
  </sheetViews>
  <sheetFormatPr defaultColWidth="9" defaultRowHeight="13.5" outlineLevelCol="2"/>
  <cols>
    <col min="1" max="1" width="13.775" customWidth="1"/>
    <col min="2" max="2" width="54.6666666666667" customWidth="1"/>
    <col min="3" max="3" width="17" customWidth="1"/>
  </cols>
  <sheetData>
    <row r="2" ht="36.75" customHeight="1" spans="1:3">
      <c r="A2" s="1" t="s">
        <v>659</v>
      </c>
      <c r="B2" s="1"/>
      <c r="C2" s="1"/>
    </row>
    <row r="3" ht="18.75" customHeight="1" spans="3:3">
      <c r="C3" s="2" t="s">
        <v>1</v>
      </c>
    </row>
    <row r="4" ht="27.75" customHeight="1" spans="1:3">
      <c r="A4" s="3" t="s">
        <v>146</v>
      </c>
      <c r="B4" s="3" t="s">
        <v>147</v>
      </c>
      <c r="C4" s="3" t="s">
        <v>6</v>
      </c>
    </row>
    <row r="5" ht="27.75" customHeight="1" spans="1:3">
      <c r="A5" s="4" t="s">
        <v>406</v>
      </c>
      <c r="B5" s="5" t="s">
        <v>123</v>
      </c>
      <c r="C5" s="6">
        <v>12413</v>
      </c>
    </row>
    <row r="6" ht="27.75" customHeight="1" spans="1:3">
      <c r="A6" s="4" t="s">
        <v>660</v>
      </c>
      <c r="B6" s="7" t="s">
        <v>596</v>
      </c>
      <c r="C6" s="6">
        <v>12064</v>
      </c>
    </row>
    <row r="7" ht="27.75" customHeight="1" spans="1:3">
      <c r="A7" s="4" t="s">
        <v>661</v>
      </c>
      <c r="B7" s="7" t="s">
        <v>598</v>
      </c>
      <c r="C7" s="6">
        <v>8010.3</v>
      </c>
    </row>
    <row r="8" ht="27.75" customHeight="1" spans="1:3">
      <c r="A8" s="4" t="s">
        <v>662</v>
      </c>
      <c r="B8" s="7" t="s">
        <v>602</v>
      </c>
      <c r="C8" s="6">
        <v>272.96</v>
      </c>
    </row>
    <row r="9" ht="27.75" customHeight="1" spans="1:3">
      <c r="A9" s="4" t="s">
        <v>663</v>
      </c>
      <c r="B9" s="7" t="s">
        <v>604</v>
      </c>
      <c r="C9" s="6">
        <v>2430.74</v>
      </c>
    </row>
    <row r="10" ht="27.75" customHeight="1" spans="1:3">
      <c r="A10" s="4" t="s">
        <v>664</v>
      </c>
      <c r="B10" s="7" t="s">
        <v>606</v>
      </c>
      <c r="C10" s="6">
        <v>180</v>
      </c>
    </row>
    <row r="11" ht="27.75" customHeight="1" spans="1:3">
      <c r="A11" s="4" t="s">
        <v>665</v>
      </c>
      <c r="B11" s="7" t="s">
        <v>608</v>
      </c>
      <c r="C11" s="6">
        <v>1170</v>
      </c>
    </row>
    <row r="12" ht="27.75" customHeight="1" spans="1:3">
      <c r="A12" s="4" t="s">
        <v>666</v>
      </c>
      <c r="B12" s="4" t="s">
        <v>610</v>
      </c>
      <c r="C12" s="6">
        <v>349</v>
      </c>
    </row>
    <row r="13" ht="27.75" customHeight="1" spans="1:3">
      <c r="A13" s="4" t="s">
        <v>479</v>
      </c>
      <c r="B13" s="5" t="s">
        <v>126</v>
      </c>
      <c r="C13" s="6">
        <v>100</v>
      </c>
    </row>
    <row r="14" ht="27.75" customHeight="1" spans="1:3">
      <c r="A14" s="4" t="s">
        <v>667</v>
      </c>
      <c r="B14" s="4" t="s">
        <v>612</v>
      </c>
      <c r="C14" s="6">
        <v>100</v>
      </c>
    </row>
    <row r="15" ht="27.75" customHeight="1" spans="1:3">
      <c r="A15" s="4" t="s">
        <v>668</v>
      </c>
      <c r="B15" s="4" t="s">
        <v>614</v>
      </c>
      <c r="C15" s="6">
        <v>100</v>
      </c>
    </row>
    <row r="16" ht="27.75" customHeight="1" spans="1:3">
      <c r="A16" s="4" t="s">
        <v>501</v>
      </c>
      <c r="B16" s="5" t="s">
        <v>136</v>
      </c>
      <c r="C16" s="6">
        <v>123</v>
      </c>
    </row>
    <row r="17" ht="27.75" customHeight="1" spans="1:3">
      <c r="A17" s="4" t="s">
        <v>669</v>
      </c>
      <c r="B17" s="4" t="s">
        <v>616</v>
      </c>
      <c r="C17" s="6">
        <v>123</v>
      </c>
    </row>
    <row r="18" ht="27.75" customHeight="1" spans="1:3">
      <c r="A18" s="4" t="s">
        <v>670</v>
      </c>
      <c r="B18" s="4" t="s">
        <v>618</v>
      </c>
      <c r="C18" s="6">
        <v>120</v>
      </c>
    </row>
    <row r="19" ht="27.75" customHeight="1" spans="1:3">
      <c r="A19" s="4" t="s">
        <v>671</v>
      </c>
      <c r="B19" s="4" t="s">
        <v>620</v>
      </c>
      <c r="C19" s="6">
        <v>3</v>
      </c>
    </row>
    <row r="20" ht="27.75" customHeight="1" spans="1:3">
      <c r="A20" s="4" t="s">
        <v>621</v>
      </c>
      <c r="B20" s="5" t="s">
        <v>622</v>
      </c>
      <c r="C20" s="6">
        <v>14000</v>
      </c>
    </row>
    <row r="21" ht="27.75" customHeight="1" spans="1:3">
      <c r="A21" s="4" t="s">
        <v>672</v>
      </c>
      <c r="B21" s="7" t="s">
        <v>624</v>
      </c>
      <c r="C21" s="6">
        <v>14000</v>
      </c>
    </row>
    <row r="22" ht="27.75" customHeight="1" spans="1:3">
      <c r="A22" s="4" t="s">
        <v>673</v>
      </c>
      <c r="B22" s="4" t="s">
        <v>626</v>
      </c>
      <c r="C22" s="6">
        <v>14000</v>
      </c>
    </row>
    <row r="23" ht="27.75" customHeight="1" spans="1:3">
      <c r="A23" s="4" t="s">
        <v>138</v>
      </c>
      <c r="B23" s="5" t="s">
        <v>134</v>
      </c>
      <c r="C23" s="6">
        <v>5887</v>
      </c>
    </row>
    <row r="24" ht="27.75" customHeight="1" spans="1:3">
      <c r="A24" s="8" t="s">
        <v>674</v>
      </c>
      <c r="B24" s="9" t="s">
        <v>628</v>
      </c>
      <c r="C24" s="6">
        <v>5887</v>
      </c>
    </row>
    <row r="25" ht="27.75" customHeight="1" spans="1:3">
      <c r="A25" s="8" t="s">
        <v>675</v>
      </c>
      <c r="B25" s="8" t="s">
        <v>676</v>
      </c>
      <c r="C25" s="6">
        <v>5887</v>
      </c>
    </row>
    <row r="26" ht="27.75" customHeight="1" spans="1:3">
      <c r="A26" s="10" t="s">
        <v>101</v>
      </c>
      <c r="B26" s="10"/>
      <c r="C26" s="11">
        <f>C5+C13+C16+C20+C23</f>
        <v>32523</v>
      </c>
    </row>
  </sheetData>
  <mergeCells count="2">
    <mergeCell ref="A2:C2"/>
    <mergeCell ref="A26:B26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1"/>
  <sheetViews>
    <sheetView workbookViewId="0">
      <selection activeCell="E9" sqref="E9"/>
    </sheetView>
  </sheetViews>
  <sheetFormatPr defaultColWidth="9" defaultRowHeight="13.5" outlineLevelCol="4"/>
  <cols>
    <col min="1" max="1" width="46.6666666666667" customWidth="1"/>
    <col min="2" max="2" width="36.6666666666667" customWidth="1"/>
  </cols>
  <sheetData>
    <row r="1" ht="27.75" customHeight="1" spans="1:2">
      <c r="A1" s="121" t="s">
        <v>72</v>
      </c>
      <c r="B1" s="121"/>
    </row>
    <row r="2" ht="18.75" customHeight="1" spans="1:2">
      <c r="A2" s="122"/>
      <c r="B2" s="123" t="s">
        <v>1</v>
      </c>
    </row>
    <row r="3" ht="23.25" customHeight="1" spans="1:2">
      <c r="A3" s="124" t="s">
        <v>73</v>
      </c>
      <c r="B3" s="124" t="s">
        <v>6</v>
      </c>
    </row>
    <row r="4" ht="23.25" customHeight="1" spans="1:5">
      <c r="A4" s="125" t="s">
        <v>74</v>
      </c>
      <c r="B4" s="51">
        <f>SUM(B5:B20)</f>
        <v>97384</v>
      </c>
      <c r="E4" s="126"/>
    </row>
    <row r="5" ht="23.25" customHeight="1" spans="1:2">
      <c r="A5" s="125" t="s">
        <v>75</v>
      </c>
      <c r="B5" s="51">
        <v>42150</v>
      </c>
    </row>
    <row r="6" ht="23.25" customHeight="1" spans="1:2">
      <c r="A6" s="125" t="s">
        <v>76</v>
      </c>
      <c r="B6" s="51">
        <v>50</v>
      </c>
    </row>
    <row r="7" ht="23.25" customHeight="1" spans="1:2">
      <c r="A7" s="125" t="s">
        <v>77</v>
      </c>
      <c r="B7" s="51">
        <v>9134</v>
      </c>
    </row>
    <row r="8" ht="23.25" customHeight="1" spans="1:2">
      <c r="A8" s="125" t="s">
        <v>78</v>
      </c>
      <c r="B8" s="51"/>
    </row>
    <row r="9" ht="23.25" customHeight="1" spans="1:2">
      <c r="A9" s="125" t="s">
        <v>79</v>
      </c>
      <c r="B9" s="51">
        <v>4720</v>
      </c>
    </row>
    <row r="10" ht="23.25" customHeight="1" spans="1:2">
      <c r="A10" s="125" t="s">
        <v>80</v>
      </c>
      <c r="B10" s="51">
        <v>10</v>
      </c>
    </row>
    <row r="11" ht="23.25" customHeight="1" spans="1:2">
      <c r="A11" s="125" t="s">
        <v>81</v>
      </c>
      <c r="B11" s="51">
        <v>13520</v>
      </c>
    </row>
    <row r="12" ht="23.25" customHeight="1" spans="1:2">
      <c r="A12" s="125" t="s">
        <v>82</v>
      </c>
      <c r="B12" s="51">
        <v>5730</v>
      </c>
    </row>
    <row r="13" ht="23.25" customHeight="1" spans="1:2">
      <c r="A13" s="125" t="s">
        <v>83</v>
      </c>
      <c r="B13" s="51">
        <v>2490</v>
      </c>
    </row>
    <row r="14" ht="23.25" customHeight="1" spans="1:2">
      <c r="A14" s="125" t="s">
        <v>84</v>
      </c>
      <c r="B14" s="51">
        <v>7700</v>
      </c>
    </row>
    <row r="15" ht="23.25" customHeight="1" spans="1:2">
      <c r="A15" s="125" t="s">
        <v>85</v>
      </c>
      <c r="B15" s="51">
        <v>5000</v>
      </c>
    </row>
    <row r="16" ht="23.25" customHeight="1" spans="1:2">
      <c r="A16" s="125" t="s">
        <v>86</v>
      </c>
      <c r="B16" s="51">
        <v>930</v>
      </c>
    </row>
    <row r="17" ht="23.25" customHeight="1" spans="1:2">
      <c r="A17" s="125" t="s">
        <v>87</v>
      </c>
      <c r="B17" s="51">
        <v>100</v>
      </c>
    </row>
    <row r="18" ht="23.25" customHeight="1" spans="1:2">
      <c r="A18" s="125" t="s">
        <v>88</v>
      </c>
      <c r="B18" s="51">
        <v>5800</v>
      </c>
    </row>
    <row r="19" ht="23.25" customHeight="1" spans="1:2">
      <c r="A19" s="125" t="s">
        <v>89</v>
      </c>
      <c r="B19" s="51"/>
    </row>
    <row r="20" ht="23.25" customHeight="1" spans="1:2">
      <c r="A20" s="125" t="s">
        <v>90</v>
      </c>
      <c r="B20" s="51">
        <v>50</v>
      </c>
    </row>
    <row r="21" ht="23.25" customHeight="1" spans="1:2">
      <c r="A21" s="125" t="s">
        <v>91</v>
      </c>
      <c r="B21" s="51">
        <f>SUM(B22:B30)-B23-B24</f>
        <v>8816</v>
      </c>
    </row>
    <row r="22" ht="23.25" customHeight="1" spans="1:5">
      <c r="A22" s="125" t="s">
        <v>92</v>
      </c>
      <c r="B22" s="51">
        <v>5250</v>
      </c>
      <c r="E22" s="126"/>
    </row>
    <row r="23" ht="23.25" customHeight="1" spans="1:5">
      <c r="A23" s="125" t="s">
        <v>93</v>
      </c>
      <c r="B23" s="51">
        <v>5200</v>
      </c>
      <c r="E23" s="126"/>
    </row>
    <row r="24" ht="23.25" customHeight="1" spans="1:5">
      <c r="A24" s="125" t="s">
        <v>94</v>
      </c>
      <c r="B24" s="51">
        <v>50</v>
      </c>
      <c r="E24" s="126"/>
    </row>
    <row r="25" ht="23.25" customHeight="1" spans="1:2">
      <c r="A25" s="125" t="s">
        <v>95</v>
      </c>
      <c r="B25" s="51">
        <v>2056</v>
      </c>
    </row>
    <row r="26" ht="23.25" customHeight="1" spans="1:2">
      <c r="A26" s="125" t="s">
        <v>96</v>
      </c>
      <c r="B26" s="51">
        <v>510</v>
      </c>
    </row>
    <row r="27" ht="23.25" customHeight="1" spans="1:2">
      <c r="A27" s="125" t="s">
        <v>97</v>
      </c>
      <c r="B27" s="51"/>
    </row>
    <row r="28" ht="23.25" customHeight="1" spans="1:2">
      <c r="A28" s="125" t="s">
        <v>98</v>
      </c>
      <c r="B28" s="51">
        <v>1000</v>
      </c>
    </row>
    <row r="29" ht="23.25" customHeight="1" spans="1:2">
      <c r="A29" s="125" t="s">
        <v>99</v>
      </c>
      <c r="B29" s="51"/>
    </row>
    <row r="30" ht="23.25" customHeight="1" spans="1:2">
      <c r="A30" s="125" t="s">
        <v>100</v>
      </c>
      <c r="B30" s="51"/>
    </row>
    <row r="31" ht="23.25" customHeight="1" spans="1:2">
      <c r="A31" s="127" t="s">
        <v>101</v>
      </c>
      <c r="B31" s="46">
        <f>B4+B21</f>
        <v>106200</v>
      </c>
    </row>
  </sheetData>
  <mergeCells count="1">
    <mergeCell ref="A1:B1"/>
  </mergeCells>
  <printOptions horizontalCentered="1"/>
  <pageMargins left="0.707638888888889" right="0.707638888888889" top="0.786805555555556" bottom="0.786805555555556" header="0.313888888888889" footer="0.313888888888889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53"/>
  <sheetViews>
    <sheetView topLeftCell="A8" workbookViewId="0">
      <selection activeCell="B30" sqref="B30"/>
    </sheetView>
  </sheetViews>
  <sheetFormatPr defaultColWidth="7" defaultRowHeight="15"/>
  <cols>
    <col min="1" max="1" width="47.1083333333333" style="13" customWidth="1"/>
    <col min="2" max="2" width="38" style="112" customWidth="1"/>
    <col min="3" max="3" width="10.3333333333333" style="14" hidden="1" customWidth="1"/>
    <col min="4" max="4" width="9.66666666666667" style="16" hidden="1" customWidth="1"/>
    <col min="5" max="5" width="8.10833333333333" style="16" hidden="1" customWidth="1"/>
    <col min="6" max="6" width="9.66666666666667" style="35" hidden="1" customWidth="1"/>
    <col min="7" max="7" width="17.4416666666667" style="35" hidden="1" customWidth="1"/>
    <col min="8" max="8" width="12.4416666666667" style="36" hidden="1" customWidth="1"/>
    <col min="9" max="9" width="7" style="37" hidden="1" customWidth="1"/>
    <col min="10" max="11" width="7" style="16" hidden="1" customWidth="1"/>
    <col min="12" max="12" width="13.8833333333333" style="16" hidden="1" customWidth="1"/>
    <col min="13" max="13" width="7.88333333333333" style="16" hidden="1" customWidth="1"/>
    <col min="14" max="14" width="9.44166666666667" style="16" hidden="1" customWidth="1"/>
    <col min="15" max="15" width="6.88333333333333" style="16" hidden="1" customWidth="1"/>
    <col min="16" max="16" width="9" style="16" hidden="1" customWidth="1"/>
    <col min="17" max="17" width="5.88333333333333" style="16" hidden="1" customWidth="1"/>
    <col min="18" max="18" width="5.21666666666667" style="16" hidden="1" customWidth="1"/>
    <col min="19" max="19" width="6.44166666666667" style="16" hidden="1" customWidth="1"/>
    <col min="20" max="21" width="7" style="16" hidden="1" customWidth="1"/>
    <col min="22" max="22" width="10.6666666666667" style="16" hidden="1" customWidth="1"/>
    <col min="23" max="23" width="10.4416666666667" style="16" hidden="1" customWidth="1"/>
    <col min="24" max="24" width="7" style="16" hidden="1" customWidth="1"/>
    <col min="25" max="16384" width="7" style="16"/>
  </cols>
  <sheetData>
    <row r="1" ht="28.5" customHeight="1" spans="1:8">
      <c r="A1" s="17" t="s">
        <v>102</v>
      </c>
      <c r="B1" s="17"/>
      <c r="F1" s="16"/>
      <c r="G1" s="16"/>
      <c r="H1" s="16"/>
    </row>
    <row r="2" s="14" customFormat="1" ht="19.5" customHeight="1" spans="1:12">
      <c r="A2" s="18"/>
      <c r="B2" s="102" t="s">
        <v>1</v>
      </c>
      <c r="D2" s="14">
        <v>12.11</v>
      </c>
      <c r="F2" s="14">
        <v>12.22</v>
      </c>
      <c r="I2" s="34"/>
      <c r="L2" s="14">
        <v>1.2</v>
      </c>
    </row>
    <row r="3" s="14" customFormat="1" ht="24" customHeight="1" spans="1:14">
      <c r="A3" s="40" t="s">
        <v>73</v>
      </c>
      <c r="B3" s="103" t="s">
        <v>6</v>
      </c>
      <c r="F3" s="55" t="s">
        <v>103</v>
      </c>
      <c r="G3" s="55" t="s">
        <v>104</v>
      </c>
      <c r="H3" s="55" t="s">
        <v>105</v>
      </c>
      <c r="I3" s="34"/>
      <c r="L3" s="55" t="s">
        <v>103</v>
      </c>
      <c r="M3" s="61" t="s">
        <v>104</v>
      </c>
      <c r="N3" s="55" t="s">
        <v>105</v>
      </c>
    </row>
    <row r="4" s="13" customFormat="1" ht="24" hidden="1" customHeight="1" spans="1:24">
      <c r="A4" s="45" t="s">
        <v>106</v>
      </c>
      <c r="B4" s="25">
        <f>SUM(B5:B28)</f>
        <v>58163</v>
      </c>
      <c r="C4" s="13">
        <v>105429</v>
      </c>
      <c r="D4" s="13">
        <v>595734.14</v>
      </c>
      <c r="E4" s="13">
        <f>104401+13602</f>
        <v>118003</v>
      </c>
      <c r="F4" s="113" t="s">
        <v>107</v>
      </c>
      <c r="G4" s="113" t="s">
        <v>108</v>
      </c>
      <c r="H4" s="113">
        <v>596221.15</v>
      </c>
      <c r="I4" s="13" t="e">
        <f t="shared" ref="I4:I6" si="0">F4-A4</f>
        <v>#VALUE!</v>
      </c>
      <c r="J4" s="13">
        <f t="shared" ref="J4:J6" si="1">H4-B4</f>
        <v>538058.15</v>
      </c>
      <c r="K4" s="13">
        <v>75943</v>
      </c>
      <c r="L4" s="113" t="s">
        <v>107</v>
      </c>
      <c r="M4" s="113" t="s">
        <v>108</v>
      </c>
      <c r="N4" s="113">
        <v>643048.95</v>
      </c>
      <c r="O4" s="13" t="e">
        <f t="shared" ref="O4:O6" si="2">L4-A4</f>
        <v>#VALUE!</v>
      </c>
      <c r="P4" s="13">
        <f t="shared" ref="P4:P6" si="3">N4-B4</f>
        <v>584885.95</v>
      </c>
      <c r="R4" s="13">
        <v>717759</v>
      </c>
      <c r="T4" s="118" t="s">
        <v>107</v>
      </c>
      <c r="U4" s="118" t="s">
        <v>108</v>
      </c>
      <c r="V4" s="118">
        <v>659380.53</v>
      </c>
      <c r="W4" s="13">
        <f t="shared" ref="W4:W6" si="4">B4-V4</f>
        <v>-601217.53</v>
      </c>
      <c r="X4" s="13" t="e">
        <f t="shared" ref="X4:X6" si="5">T4-A4</f>
        <v>#VALUE!</v>
      </c>
    </row>
    <row r="5" s="110" customFormat="1" ht="24" customHeight="1" spans="1:24">
      <c r="A5" s="114" t="s">
        <v>109</v>
      </c>
      <c r="B5" s="25">
        <v>17545</v>
      </c>
      <c r="D5" s="110">
        <v>7616.62</v>
      </c>
      <c r="F5" s="115" t="s">
        <v>110</v>
      </c>
      <c r="G5" s="115" t="s">
        <v>111</v>
      </c>
      <c r="H5" s="115">
        <v>7616.62</v>
      </c>
      <c r="I5" s="110" t="e">
        <f t="shared" si="0"/>
        <v>#VALUE!</v>
      </c>
      <c r="J5" s="110">
        <f t="shared" si="1"/>
        <v>-9928.38</v>
      </c>
      <c r="L5" s="115" t="s">
        <v>110</v>
      </c>
      <c r="M5" s="115" t="s">
        <v>111</v>
      </c>
      <c r="N5" s="115">
        <v>7749.58</v>
      </c>
      <c r="O5" s="110" t="e">
        <f t="shared" si="2"/>
        <v>#VALUE!</v>
      </c>
      <c r="P5" s="110">
        <f t="shared" si="3"/>
        <v>-9795.42</v>
      </c>
      <c r="T5" s="119" t="s">
        <v>110</v>
      </c>
      <c r="U5" s="119" t="s">
        <v>111</v>
      </c>
      <c r="V5" s="119">
        <v>8475.47</v>
      </c>
      <c r="W5" s="110">
        <f t="shared" si="4"/>
        <v>9069.53</v>
      </c>
      <c r="X5" s="110" t="e">
        <f t="shared" si="5"/>
        <v>#VALUE!</v>
      </c>
    </row>
    <row r="6" s="111" customFormat="1" ht="24" customHeight="1" spans="1:24">
      <c r="A6" s="114" t="s">
        <v>112</v>
      </c>
      <c r="B6" s="25"/>
      <c r="D6" s="111">
        <v>3922.87</v>
      </c>
      <c r="F6" s="116" t="s">
        <v>113</v>
      </c>
      <c r="G6" s="116" t="s">
        <v>114</v>
      </c>
      <c r="H6" s="116">
        <v>3922.87</v>
      </c>
      <c r="I6" s="111" t="e">
        <f t="shared" si="0"/>
        <v>#VALUE!</v>
      </c>
      <c r="J6" s="111">
        <f t="shared" si="1"/>
        <v>3922.87</v>
      </c>
      <c r="K6" s="111">
        <v>750</v>
      </c>
      <c r="L6" s="116" t="s">
        <v>113</v>
      </c>
      <c r="M6" s="116" t="s">
        <v>114</v>
      </c>
      <c r="N6" s="116">
        <v>4041.81</v>
      </c>
      <c r="O6" s="111" t="e">
        <f t="shared" si="2"/>
        <v>#VALUE!</v>
      </c>
      <c r="P6" s="111">
        <f t="shared" si="3"/>
        <v>4041.81</v>
      </c>
      <c r="T6" s="120" t="s">
        <v>113</v>
      </c>
      <c r="U6" s="120" t="s">
        <v>114</v>
      </c>
      <c r="V6" s="120">
        <v>4680.94</v>
      </c>
      <c r="W6" s="111">
        <f t="shared" si="4"/>
        <v>-4680.94</v>
      </c>
      <c r="X6" s="111" t="e">
        <f t="shared" si="5"/>
        <v>#VALUE!</v>
      </c>
    </row>
    <row r="7" s="111" customFormat="1" ht="24" customHeight="1" spans="1:22">
      <c r="A7" s="114" t="s">
        <v>115</v>
      </c>
      <c r="B7" s="25"/>
      <c r="F7" s="116"/>
      <c r="G7" s="116"/>
      <c r="H7" s="116"/>
      <c r="L7" s="116"/>
      <c r="M7" s="116"/>
      <c r="N7" s="116"/>
      <c r="T7" s="120"/>
      <c r="U7" s="120"/>
      <c r="V7" s="120"/>
    </row>
    <row r="8" s="111" customFormat="1" ht="24" customHeight="1" spans="1:22">
      <c r="A8" s="114" t="s">
        <v>116</v>
      </c>
      <c r="B8" s="25">
        <v>4360</v>
      </c>
      <c r="F8" s="116"/>
      <c r="G8" s="116"/>
      <c r="H8" s="116"/>
      <c r="L8" s="116"/>
      <c r="M8" s="116"/>
      <c r="N8" s="116"/>
      <c r="T8" s="120"/>
      <c r="U8" s="120"/>
      <c r="V8" s="120"/>
    </row>
    <row r="9" s="111" customFormat="1" ht="24" customHeight="1" spans="1:22">
      <c r="A9" s="114" t="s">
        <v>117</v>
      </c>
      <c r="B9" s="25">
        <v>6896</v>
      </c>
      <c r="F9" s="116"/>
      <c r="G9" s="116"/>
      <c r="H9" s="116"/>
      <c r="L9" s="116"/>
      <c r="M9" s="116"/>
      <c r="N9" s="116"/>
      <c r="T9" s="120"/>
      <c r="U9" s="120"/>
      <c r="V9" s="120"/>
    </row>
    <row r="10" s="111" customFormat="1" ht="24" customHeight="1" spans="1:22">
      <c r="A10" s="114" t="s">
        <v>118</v>
      </c>
      <c r="B10" s="25">
        <v>4062</v>
      </c>
      <c r="F10" s="116"/>
      <c r="G10" s="116"/>
      <c r="H10" s="116"/>
      <c r="L10" s="116"/>
      <c r="M10" s="116"/>
      <c r="N10" s="116"/>
      <c r="T10" s="120"/>
      <c r="U10" s="120"/>
      <c r="V10" s="120"/>
    </row>
    <row r="11" s="111" customFormat="1" ht="24" customHeight="1" spans="1:22">
      <c r="A11" s="114" t="s">
        <v>119</v>
      </c>
      <c r="B11" s="25">
        <v>615</v>
      </c>
      <c r="F11" s="116"/>
      <c r="G11" s="116"/>
      <c r="H11" s="116"/>
      <c r="L11" s="116"/>
      <c r="M11" s="116"/>
      <c r="N11" s="116"/>
      <c r="T11" s="120"/>
      <c r="U11" s="120"/>
      <c r="V11" s="120"/>
    </row>
    <row r="12" s="111" customFormat="1" ht="24" customHeight="1" spans="1:22">
      <c r="A12" s="114" t="s">
        <v>120</v>
      </c>
      <c r="B12" s="25">
        <v>7181</v>
      </c>
      <c r="F12" s="116"/>
      <c r="G12" s="116"/>
      <c r="H12" s="116"/>
      <c r="L12" s="116"/>
      <c r="M12" s="116"/>
      <c r="N12" s="116"/>
      <c r="T12" s="120"/>
      <c r="U12" s="120"/>
      <c r="V12" s="120"/>
    </row>
    <row r="13" s="111" customFormat="1" ht="24" customHeight="1" spans="1:22">
      <c r="A13" s="114" t="s">
        <v>121</v>
      </c>
      <c r="B13" s="25">
        <v>3528</v>
      </c>
      <c r="F13" s="116"/>
      <c r="G13" s="116"/>
      <c r="H13" s="116"/>
      <c r="L13" s="116"/>
      <c r="M13" s="116"/>
      <c r="N13" s="116"/>
      <c r="T13" s="120"/>
      <c r="U13" s="120"/>
      <c r="V13" s="120"/>
    </row>
    <row r="14" s="111" customFormat="1" ht="24" customHeight="1" spans="1:22">
      <c r="A14" s="114" t="s">
        <v>122</v>
      </c>
      <c r="B14" s="25">
        <v>4401</v>
      </c>
      <c r="F14" s="116"/>
      <c r="G14" s="116"/>
      <c r="H14" s="116"/>
      <c r="L14" s="116"/>
      <c r="M14" s="116"/>
      <c r="N14" s="116"/>
      <c r="T14" s="120"/>
      <c r="U14" s="120"/>
      <c r="V14" s="120"/>
    </row>
    <row r="15" s="111" customFormat="1" ht="24" customHeight="1" spans="1:22">
      <c r="A15" s="114" t="s">
        <v>123</v>
      </c>
      <c r="B15" s="25">
        <v>3619</v>
      </c>
      <c r="F15" s="116"/>
      <c r="G15" s="116"/>
      <c r="H15" s="116"/>
      <c r="L15" s="116"/>
      <c r="M15" s="116"/>
      <c r="N15" s="116"/>
      <c r="T15" s="120"/>
      <c r="U15" s="120"/>
      <c r="V15" s="120"/>
    </row>
    <row r="16" s="111" customFormat="1" ht="24" customHeight="1" spans="1:22">
      <c r="A16" s="114" t="s">
        <v>124</v>
      </c>
      <c r="B16" s="25">
        <v>2458</v>
      </c>
      <c r="F16" s="116"/>
      <c r="G16" s="116"/>
      <c r="H16" s="116"/>
      <c r="L16" s="116"/>
      <c r="M16" s="116"/>
      <c r="N16" s="116"/>
      <c r="T16" s="120"/>
      <c r="U16" s="120"/>
      <c r="V16" s="120"/>
    </row>
    <row r="17" s="111" customFormat="1" ht="24" customHeight="1" spans="1:22">
      <c r="A17" s="114" t="s">
        <v>125</v>
      </c>
      <c r="B17" s="25">
        <v>17</v>
      </c>
      <c r="F17" s="116"/>
      <c r="G17" s="116"/>
      <c r="H17" s="116"/>
      <c r="L17" s="116"/>
      <c r="M17" s="116"/>
      <c r="N17" s="116"/>
      <c r="T17" s="120"/>
      <c r="U17" s="120"/>
      <c r="V17" s="120"/>
    </row>
    <row r="18" s="111" customFormat="1" ht="24" customHeight="1" spans="1:22">
      <c r="A18" s="114" t="s">
        <v>126</v>
      </c>
      <c r="B18" s="25">
        <v>477</v>
      </c>
      <c r="F18" s="116"/>
      <c r="G18" s="116"/>
      <c r="H18" s="116"/>
      <c r="L18" s="116"/>
      <c r="M18" s="116"/>
      <c r="N18" s="116"/>
      <c r="T18" s="120"/>
      <c r="U18" s="120"/>
      <c r="V18" s="120"/>
    </row>
    <row r="19" s="111" customFormat="1" ht="24" customHeight="1" spans="1:22">
      <c r="A19" s="114" t="s">
        <v>127</v>
      </c>
      <c r="B19" s="25"/>
      <c r="F19" s="116"/>
      <c r="G19" s="116"/>
      <c r="H19" s="116"/>
      <c r="L19" s="116"/>
      <c r="M19" s="116"/>
      <c r="N19" s="116"/>
      <c r="T19" s="120"/>
      <c r="U19" s="120"/>
      <c r="V19" s="120"/>
    </row>
    <row r="20" s="111" customFormat="1" ht="24" customHeight="1" spans="1:22">
      <c r="A20" s="114" t="s">
        <v>128</v>
      </c>
      <c r="B20" s="25"/>
      <c r="F20" s="116"/>
      <c r="G20" s="116"/>
      <c r="H20" s="116"/>
      <c r="L20" s="116"/>
      <c r="M20" s="116"/>
      <c r="N20" s="116"/>
      <c r="T20" s="120"/>
      <c r="U20" s="120"/>
      <c r="V20" s="120"/>
    </row>
    <row r="21" s="111" customFormat="1" ht="24" customHeight="1" spans="1:22">
      <c r="A21" s="114" t="s">
        <v>129</v>
      </c>
      <c r="B21" s="25"/>
      <c r="F21" s="116"/>
      <c r="G21" s="116"/>
      <c r="H21" s="116"/>
      <c r="L21" s="116"/>
      <c r="M21" s="116"/>
      <c r="N21" s="116"/>
      <c r="T21" s="120"/>
      <c r="U21" s="120"/>
      <c r="V21" s="120"/>
    </row>
    <row r="22" s="111" customFormat="1" ht="24" customHeight="1" spans="1:22">
      <c r="A22" s="114" t="s">
        <v>130</v>
      </c>
      <c r="B22" s="25">
        <v>562</v>
      </c>
      <c r="F22" s="116"/>
      <c r="G22" s="116"/>
      <c r="H22" s="116"/>
      <c r="L22" s="116"/>
      <c r="M22" s="116"/>
      <c r="N22" s="116"/>
      <c r="T22" s="120"/>
      <c r="U22" s="120"/>
      <c r="V22" s="120"/>
    </row>
    <row r="23" s="111" customFormat="1" ht="24" customHeight="1" spans="1:22">
      <c r="A23" s="114" t="s">
        <v>131</v>
      </c>
      <c r="B23" s="25">
        <v>1055</v>
      </c>
      <c r="F23" s="116"/>
      <c r="G23" s="116"/>
      <c r="H23" s="116"/>
      <c r="L23" s="116"/>
      <c r="M23" s="116"/>
      <c r="N23" s="116"/>
      <c r="T23" s="120"/>
      <c r="U23" s="120"/>
      <c r="V23" s="120"/>
    </row>
    <row r="24" s="111" customFormat="1" ht="24" customHeight="1" spans="1:22">
      <c r="A24" s="114" t="s">
        <v>132</v>
      </c>
      <c r="B24" s="25"/>
      <c r="F24" s="116"/>
      <c r="G24" s="116"/>
      <c r="H24" s="116"/>
      <c r="L24" s="116"/>
      <c r="M24" s="116"/>
      <c r="N24" s="116"/>
      <c r="T24" s="120"/>
      <c r="U24" s="120"/>
      <c r="V24" s="120"/>
    </row>
    <row r="25" s="111" customFormat="1" ht="24" customHeight="1" spans="1:22">
      <c r="A25" s="114" t="s">
        <v>133</v>
      </c>
      <c r="B25" s="25">
        <v>1300</v>
      </c>
      <c r="F25" s="116"/>
      <c r="G25" s="116"/>
      <c r="H25" s="116"/>
      <c r="L25" s="116"/>
      <c r="M25" s="116"/>
      <c r="N25" s="116"/>
      <c r="T25" s="120"/>
      <c r="U25" s="120"/>
      <c r="V25" s="120"/>
    </row>
    <row r="26" s="111" customFormat="1" ht="24" customHeight="1" spans="1:22">
      <c r="A26" s="114" t="s">
        <v>134</v>
      </c>
      <c r="B26" s="25"/>
      <c r="F26" s="116"/>
      <c r="G26" s="116"/>
      <c r="H26" s="116"/>
      <c r="L26" s="116"/>
      <c r="M26" s="116"/>
      <c r="N26" s="116"/>
      <c r="T26" s="120"/>
      <c r="U26" s="120"/>
      <c r="V26" s="120"/>
    </row>
    <row r="27" s="111" customFormat="1" ht="24" customHeight="1" spans="1:22">
      <c r="A27" s="114" t="s">
        <v>135</v>
      </c>
      <c r="B27" s="25"/>
      <c r="F27" s="116"/>
      <c r="G27" s="116"/>
      <c r="H27" s="116"/>
      <c r="L27" s="116"/>
      <c r="M27" s="116"/>
      <c r="N27" s="116"/>
      <c r="T27" s="120"/>
      <c r="U27" s="120"/>
      <c r="V27" s="120"/>
    </row>
    <row r="28" s="111" customFormat="1" ht="24" customHeight="1" spans="1:22">
      <c r="A28" s="114" t="s">
        <v>136</v>
      </c>
      <c r="B28" s="25">
        <v>87</v>
      </c>
      <c r="F28" s="116"/>
      <c r="G28" s="116"/>
      <c r="H28" s="116"/>
      <c r="L28" s="116"/>
      <c r="M28" s="116"/>
      <c r="N28" s="116"/>
      <c r="T28" s="120"/>
      <c r="U28" s="120"/>
      <c r="V28" s="120"/>
    </row>
    <row r="29" s="14" customFormat="1" ht="24" hidden="1" customHeight="1" spans="1:24">
      <c r="A29" s="45" t="s">
        <v>137</v>
      </c>
      <c r="B29" s="25"/>
      <c r="C29" s="15">
        <v>105429</v>
      </c>
      <c r="D29" s="47">
        <v>595734.14</v>
      </c>
      <c r="E29" s="14">
        <f>104401+13602</f>
        <v>118003</v>
      </c>
      <c r="F29" s="48" t="s">
        <v>107</v>
      </c>
      <c r="G29" s="48" t="s">
        <v>108</v>
      </c>
      <c r="H29" s="60">
        <v>596221.15</v>
      </c>
      <c r="I29" s="34" t="e">
        <f>F29-A29</f>
        <v>#VALUE!</v>
      </c>
      <c r="J29" s="15">
        <f>H29-B29</f>
        <v>596221.15</v>
      </c>
      <c r="K29" s="15">
        <v>75943</v>
      </c>
      <c r="L29" s="48" t="s">
        <v>107</v>
      </c>
      <c r="M29" s="48" t="s">
        <v>108</v>
      </c>
      <c r="N29" s="60">
        <v>643048.95</v>
      </c>
      <c r="O29" s="34" t="e">
        <f>L29-A29</f>
        <v>#VALUE!</v>
      </c>
      <c r="P29" s="15">
        <f>N29-B29</f>
        <v>643048.95</v>
      </c>
      <c r="R29" s="14">
        <v>717759</v>
      </c>
      <c r="T29" s="62" t="s">
        <v>107</v>
      </c>
      <c r="U29" s="62" t="s">
        <v>108</v>
      </c>
      <c r="V29" s="63">
        <v>659380.53</v>
      </c>
      <c r="W29" s="14">
        <f t="shared" ref="W29:W33" si="6">B29-V29</f>
        <v>-659380.53</v>
      </c>
      <c r="X29" s="14" t="e">
        <f t="shared" ref="X29:X33" si="7">T29-A29</f>
        <v>#VALUE!</v>
      </c>
    </row>
    <row r="30" s="14" customFormat="1" ht="24" customHeight="1" spans="1:23">
      <c r="A30" s="53" t="s">
        <v>101</v>
      </c>
      <c r="B30" s="23">
        <f>B4+B29</f>
        <v>58163</v>
      </c>
      <c r="F30" s="55" t="str">
        <f t="shared" ref="F30:H30" si="8">""</f>
        <v/>
      </c>
      <c r="G30" s="55" t="str">
        <f t="shared" si="8"/>
        <v/>
      </c>
      <c r="H30" s="55" t="str">
        <f t="shared" si="8"/>
        <v/>
      </c>
      <c r="I30" s="34"/>
      <c r="L30" s="55" t="str">
        <f t="shared" ref="L30:N30" si="9">""</f>
        <v/>
      </c>
      <c r="M30" s="61" t="str">
        <f t="shared" si="9"/>
        <v/>
      </c>
      <c r="N30" s="55" t="str">
        <f t="shared" si="9"/>
        <v/>
      </c>
      <c r="V30" s="64" t="e">
        <f>V31+#REF!+#REF!+#REF!+#REF!+#REF!+#REF!+#REF!+#REF!+#REF!+#REF!+#REF!+#REF!+#REF!+#REF!+#REF!+#REF!+#REF!+#REF!+#REF!+#REF!</f>
        <v>#REF!</v>
      </c>
      <c r="W30" s="64" t="e">
        <f>W31+#REF!+#REF!+#REF!+#REF!+#REF!+#REF!+#REF!+#REF!+#REF!+#REF!+#REF!+#REF!+#REF!+#REF!+#REF!+#REF!+#REF!+#REF!+#REF!+#REF!</f>
        <v>#REF!</v>
      </c>
    </row>
    <row r="31" ht="19.5" customHeight="1" spans="16:24">
      <c r="P31" s="65"/>
      <c r="T31" s="66" t="s">
        <v>138</v>
      </c>
      <c r="U31" s="66" t="s">
        <v>139</v>
      </c>
      <c r="V31" s="67">
        <v>19998</v>
      </c>
      <c r="W31" s="16">
        <f t="shared" si="6"/>
        <v>-19998</v>
      </c>
      <c r="X31" s="16">
        <f t="shared" si="7"/>
        <v>232</v>
      </c>
    </row>
    <row r="32" ht="19.5" customHeight="1" spans="16:24">
      <c r="P32" s="65"/>
      <c r="T32" s="66" t="s">
        <v>140</v>
      </c>
      <c r="U32" s="66" t="s">
        <v>141</v>
      </c>
      <c r="V32" s="67">
        <v>19998</v>
      </c>
      <c r="W32" s="16">
        <f t="shared" si="6"/>
        <v>-19998</v>
      </c>
      <c r="X32" s="16">
        <f t="shared" si="7"/>
        <v>23203</v>
      </c>
    </row>
    <row r="33" ht="19.5" customHeight="1" spans="16:24">
      <c r="P33" s="65"/>
      <c r="T33" s="66" t="s">
        <v>142</v>
      </c>
      <c r="U33" s="66" t="s">
        <v>143</v>
      </c>
      <c r="V33" s="67">
        <v>19998</v>
      </c>
      <c r="W33" s="16">
        <f t="shared" si="6"/>
        <v>-19998</v>
      </c>
      <c r="X33" s="16">
        <f t="shared" si="7"/>
        <v>2320301</v>
      </c>
    </row>
    <row r="34" ht="19.5" customHeight="1" spans="16:16">
      <c r="P34" s="65"/>
    </row>
    <row r="35" ht="19.5" customHeight="1" spans="16:16">
      <c r="P35" s="65"/>
    </row>
    <row r="36" ht="19.5" customHeight="1" spans="16:16">
      <c r="P36" s="65"/>
    </row>
    <row r="37" ht="19.5" customHeight="1" spans="16:16">
      <c r="P37" s="65"/>
    </row>
    <row r="38" ht="19.5" customHeight="1" spans="16:16">
      <c r="P38" s="65"/>
    </row>
    <row r="39" ht="19.5" customHeight="1" spans="16:16">
      <c r="P39" s="65"/>
    </row>
    <row r="40" ht="19.5" customHeight="1" spans="16:16">
      <c r="P40" s="65"/>
    </row>
    <row r="41" ht="19.5" customHeight="1" spans="16:16">
      <c r="P41" s="65"/>
    </row>
    <row r="42" ht="19.5" customHeight="1" spans="16:16">
      <c r="P42" s="65"/>
    </row>
    <row r="43" ht="19.5" customHeight="1" spans="16:16">
      <c r="P43" s="65"/>
    </row>
    <row r="44" ht="19.5" customHeight="1" spans="16:16">
      <c r="P44" s="65"/>
    </row>
    <row r="45" ht="19.5" customHeight="1" spans="16:16">
      <c r="P45" s="65"/>
    </row>
    <row r="46" ht="19.5" customHeight="1" spans="16:16">
      <c r="P46" s="65"/>
    </row>
    <row r="47" spans="3:3">
      <c r="C47" s="56" t="s">
        <v>144</v>
      </c>
    </row>
    <row r="48" spans="4:4">
      <c r="D48" s="117" t="s">
        <v>144</v>
      </c>
    </row>
    <row r="49" spans="4:4">
      <c r="D49" s="117" t="s">
        <v>144</v>
      </c>
    </row>
    <row r="50" spans="4:4">
      <c r="D50" s="117" t="s">
        <v>144</v>
      </c>
    </row>
    <row r="51" spans="4:4">
      <c r="D51" s="117" t="s">
        <v>144</v>
      </c>
    </row>
    <row r="52" spans="4:4">
      <c r="D52" s="117" t="s">
        <v>144</v>
      </c>
    </row>
    <row r="53" spans="4:4">
      <c r="D53" s="117" t="s">
        <v>144</v>
      </c>
    </row>
  </sheetData>
  <mergeCells count="1">
    <mergeCell ref="A1:B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27"/>
  <sheetViews>
    <sheetView topLeftCell="A184" workbookViewId="0">
      <selection activeCell="C205" sqref="C205"/>
    </sheetView>
  </sheetViews>
  <sheetFormatPr defaultColWidth="7" defaultRowHeight="15" outlineLevelCol="2"/>
  <cols>
    <col min="1" max="1" width="17.6666666666667" style="13" customWidth="1"/>
    <col min="2" max="2" width="47.3333333333333" style="14" customWidth="1"/>
    <col min="3" max="3" width="16" style="15" customWidth="1"/>
    <col min="4" max="16384" width="7" style="16"/>
  </cols>
  <sheetData>
    <row r="1" ht="28.5" customHeight="1" spans="1:3">
      <c r="A1" s="17" t="s">
        <v>145</v>
      </c>
      <c r="B1" s="17"/>
      <c r="C1" s="17"/>
    </row>
    <row r="2" s="14" customFormat="1" ht="21.75" customHeight="1" spans="1:3">
      <c r="A2" s="18"/>
      <c r="B2" s="19"/>
      <c r="C2" s="102" t="s">
        <v>1</v>
      </c>
    </row>
    <row r="3" s="14" customFormat="1" ht="26.1" customHeight="1" spans="1:3">
      <c r="A3" s="40" t="s">
        <v>146</v>
      </c>
      <c r="B3" s="41" t="s">
        <v>147</v>
      </c>
      <c r="C3" s="103" t="s">
        <v>6</v>
      </c>
    </row>
    <row r="4" s="13" customFormat="1" ht="20.1" customHeight="1" spans="1:3">
      <c r="A4" s="44" t="s">
        <v>107</v>
      </c>
      <c r="B4" s="104" t="s">
        <v>148</v>
      </c>
      <c r="C4" s="51">
        <f>C5+C9+C11+C14+C17+C20+C24+C27+C30+C33+C36+C38+C40</f>
        <v>17545</v>
      </c>
    </row>
    <row r="5" s="14" customFormat="1" ht="20.1" customHeight="1" spans="1:3">
      <c r="A5" s="49" t="s">
        <v>149</v>
      </c>
      <c r="B5" s="105" t="s">
        <v>150</v>
      </c>
      <c r="C5" s="51">
        <f>SUM(C6:C8)</f>
        <v>7749</v>
      </c>
    </row>
    <row r="6" s="14" customFormat="1" ht="20.1" customHeight="1" spans="1:3">
      <c r="A6" s="49" t="s">
        <v>151</v>
      </c>
      <c r="B6" s="105" t="s">
        <v>152</v>
      </c>
      <c r="C6" s="51">
        <v>5294</v>
      </c>
    </row>
    <row r="7" s="14" customFormat="1" ht="20.1" customHeight="1" spans="1:3">
      <c r="A7" s="49" t="s">
        <v>153</v>
      </c>
      <c r="B7" s="105" t="s">
        <v>154</v>
      </c>
      <c r="C7" s="51">
        <v>2175</v>
      </c>
    </row>
    <row r="8" s="14" customFormat="1" ht="20.1" customHeight="1" spans="1:3">
      <c r="A8" s="49" t="s">
        <v>155</v>
      </c>
      <c r="B8" s="105" t="s">
        <v>156</v>
      </c>
      <c r="C8" s="51">
        <v>280</v>
      </c>
    </row>
    <row r="9" s="14" customFormat="1" ht="20.1" customHeight="1" spans="1:3">
      <c r="A9" s="49" t="s">
        <v>157</v>
      </c>
      <c r="B9" s="105" t="s">
        <v>158</v>
      </c>
      <c r="C9" s="51">
        <f>C10</f>
        <v>293</v>
      </c>
    </row>
    <row r="10" s="14" customFormat="1" ht="20.1" customHeight="1" spans="1:3">
      <c r="A10" s="49" t="s">
        <v>159</v>
      </c>
      <c r="B10" s="105" t="s">
        <v>152</v>
      </c>
      <c r="C10" s="51">
        <v>293</v>
      </c>
    </row>
    <row r="11" s="14" customFormat="1" ht="20.1" customHeight="1" spans="1:3">
      <c r="A11" s="49" t="s">
        <v>160</v>
      </c>
      <c r="B11" s="105" t="s">
        <v>161</v>
      </c>
      <c r="C11" s="51">
        <f>SUM(C12:C13)</f>
        <v>869</v>
      </c>
    </row>
    <row r="12" s="14" customFormat="1" ht="20.1" customHeight="1" spans="1:3">
      <c r="A12" s="49" t="s">
        <v>162</v>
      </c>
      <c r="B12" s="106" t="s">
        <v>152</v>
      </c>
      <c r="C12" s="51">
        <v>827</v>
      </c>
    </row>
    <row r="13" s="14" customFormat="1" ht="20.1" customHeight="1" spans="1:3">
      <c r="A13" s="49" t="s">
        <v>163</v>
      </c>
      <c r="B13" s="107" t="s">
        <v>154</v>
      </c>
      <c r="C13" s="51">
        <v>42</v>
      </c>
    </row>
    <row r="14" s="14" customFormat="1" ht="20.1" customHeight="1" spans="1:3">
      <c r="A14" s="49" t="s">
        <v>164</v>
      </c>
      <c r="B14" s="105" t="s">
        <v>165</v>
      </c>
      <c r="C14" s="51">
        <f>SUM(C15:C16)</f>
        <v>1059</v>
      </c>
    </row>
    <row r="15" s="14" customFormat="1" ht="20.1" customHeight="1" spans="1:3">
      <c r="A15" s="49" t="s">
        <v>166</v>
      </c>
      <c r="B15" s="105" t="s">
        <v>154</v>
      </c>
      <c r="C15" s="51">
        <v>1039</v>
      </c>
    </row>
    <row r="16" s="14" customFormat="1" ht="20.1" customHeight="1" spans="1:3">
      <c r="A16" s="49" t="s">
        <v>167</v>
      </c>
      <c r="B16" s="107" t="s">
        <v>168</v>
      </c>
      <c r="C16" s="51">
        <v>20</v>
      </c>
    </row>
    <row r="17" s="14" customFormat="1" ht="20.1" customHeight="1" spans="1:3">
      <c r="A17" s="49" t="s">
        <v>169</v>
      </c>
      <c r="B17" s="106" t="s">
        <v>170</v>
      </c>
      <c r="C17" s="51">
        <f>SUM(C18:C19)</f>
        <v>43</v>
      </c>
    </row>
    <row r="18" s="14" customFormat="1" ht="20.1" customHeight="1" spans="1:3">
      <c r="A18" s="49" t="s">
        <v>171</v>
      </c>
      <c r="B18" s="105" t="s">
        <v>154</v>
      </c>
      <c r="C18" s="51">
        <v>25</v>
      </c>
    </row>
    <row r="19" s="14" customFormat="1" ht="20.1" customHeight="1" spans="1:3">
      <c r="A19" s="49" t="s">
        <v>172</v>
      </c>
      <c r="B19" s="106" t="s">
        <v>173</v>
      </c>
      <c r="C19" s="51">
        <v>18</v>
      </c>
    </row>
    <row r="20" s="14" customFormat="1" ht="20.1" customHeight="1" spans="1:3">
      <c r="A20" s="49" t="s">
        <v>174</v>
      </c>
      <c r="B20" s="106" t="s">
        <v>175</v>
      </c>
      <c r="C20" s="51">
        <f>SUM(C21:C23)</f>
        <v>1144</v>
      </c>
    </row>
    <row r="21" s="14" customFormat="1" ht="20.1" customHeight="1" spans="1:3">
      <c r="A21" s="49" t="s">
        <v>176</v>
      </c>
      <c r="B21" s="106" t="s">
        <v>152</v>
      </c>
      <c r="C21" s="51">
        <v>887</v>
      </c>
    </row>
    <row r="22" s="14" customFormat="1" ht="20.1" customHeight="1" spans="1:3">
      <c r="A22" s="49" t="s">
        <v>177</v>
      </c>
      <c r="B22" s="105" t="s">
        <v>154</v>
      </c>
      <c r="C22" s="51">
        <v>207</v>
      </c>
    </row>
    <row r="23" s="14" customFormat="1" ht="20.1" customHeight="1" spans="1:3">
      <c r="A23" s="49" t="s">
        <v>178</v>
      </c>
      <c r="B23" s="106" t="s">
        <v>179</v>
      </c>
      <c r="C23" s="51">
        <v>50</v>
      </c>
    </row>
    <row r="24" s="14" customFormat="1" ht="20.1" customHeight="1" spans="1:3">
      <c r="A24" s="49" t="s">
        <v>180</v>
      </c>
      <c r="B24" s="107" t="s">
        <v>181</v>
      </c>
      <c r="C24" s="51">
        <f>SUM(C25:C26)</f>
        <v>220</v>
      </c>
    </row>
    <row r="25" s="14" customFormat="1" ht="20.1" customHeight="1" spans="1:3">
      <c r="A25" s="49" t="s">
        <v>182</v>
      </c>
      <c r="B25" s="105" t="s">
        <v>152</v>
      </c>
      <c r="C25" s="51">
        <v>94</v>
      </c>
    </row>
    <row r="26" s="14" customFormat="1" ht="20.1" customHeight="1" spans="1:3">
      <c r="A26" s="49" t="s">
        <v>183</v>
      </c>
      <c r="B26" s="105" t="s">
        <v>154</v>
      </c>
      <c r="C26" s="51">
        <v>126</v>
      </c>
    </row>
    <row r="27" s="14" customFormat="1" ht="20.1" customHeight="1" spans="1:3">
      <c r="A27" s="49" t="s">
        <v>184</v>
      </c>
      <c r="B27" s="107" t="s">
        <v>185</v>
      </c>
      <c r="C27" s="51">
        <f>SUM(C28:C29)</f>
        <v>5770</v>
      </c>
    </row>
    <row r="28" s="14" customFormat="1" ht="20.1" customHeight="1" spans="1:3">
      <c r="A28" s="49" t="s">
        <v>186</v>
      </c>
      <c r="B28" s="105" t="s">
        <v>152</v>
      </c>
      <c r="C28" s="51">
        <v>270</v>
      </c>
    </row>
    <row r="29" s="14" customFormat="1" ht="20.1" customHeight="1" spans="1:3">
      <c r="A29" s="49" t="s">
        <v>187</v>
      </c>
      <c r="B29" s="105" t="s">
        <v>188</v>
      </c>
      <c r="C29" s="51">
        <v>5500</v>
      </c>
    </row>
    <row r="30" s="14" customFormat="1" ht="20.1" customHeight="1" spans="1:3">
      <c r="A30" s="49" t="s">
        <v>189</v>
      </c>
      <c r="B30" s="106" t="s">
        <v>190</v>
      </c>
      <c r="C30" s="51">
        <f>SUM(C31:C32)</f>
        <v>98</v>
      </c>
    </row>
    <row r="31" s="14" customFormat="1" ht="20.1" customHeight="1" spans="1:3">
      <c r="A31" s="49" t="s">
        <v>191</v>
      </c>
      <c r="B31" s="105" t="s">
        <v>154</v>
      </c>
      <c r="C31" s="51">
        <v>56</v>
      </c>
    </row>
    <row r="32" s="14" customFormat="1" ht="20.1" customHeight="1" spans="1:3">
      <c r="A32" s="49" t="s">
        <v>192</v>
      </c>
      <c r="B32" s="106" t="s">
        <v>193</v>
      </c>
      <c r="C32" s="51">
        <v>42</v>
      </c>
    </row>
    <row r="33" s="14" customFormat="1" ht="20.1" customHeight="1" spans="1:3">
      <c r="A33" s="49" t="s">
        <v>194</v>
      </c>
      <c r="B33" s="105" t="s">
        <v>195</v>
      </c>
      <c r="C33" s="51">
        <f>SUM(C34:C35)</f>
        <v>50</v>
      </c>
    </row>
    <row r="34" s="14" customFormat="1" ht="20.1" customHeight="1" spans="1:3">
      <c r="A34" s="49" t="s">
        <v>196</v>
      </c>
      <c r="B34" s="105" t="s">
        <v>154</v>
      </c>
      <c r="C34" s="51">
        <v>17</v>
      </c>
    </row>
    <row r="35" s="14" customFormat="1" ht="20.1" customHeight="1" spans="1:3">
      <c r="A35" s="49" t="s">
        <v>197</v>
      </c>
      <c r="B35" s="106" t="s">
        <v>198</v>
      </c>
      <c r="C35" s="51">
        <v>33</v>
      </c>
    </row>
    <row r="36" s="14" customFormat="1" ht="20.1" customHeight="1" spans="1:3">
      <c r="A36" s="49" t="s">
        <v>199</v>
      </c>
      <c r="B36" s="106" t="s">
        <v>200</v>
      </c>
      <c r="C36" s="51">
        <f>C37</f>
        <v>23</v>
      </c>
    </row>
    <row r="37" s="14" customFormat="1" ht="20.1" customHeight="1" spans="1:3">
      <c r="A37" s="49" t="s">
        <v>201</v>
      </c>
      <c r="B37" s="105" t="s">
        <v>202</v>
      </c>
      <c r="C37" s="51">
        <v>23</v>
      </c>
    </row>
    <row r="38" s="14" customFormat="1" ht="20.1" customHeight="1" spans="1:3">
      <c r="A38" s="49" t="s">
        <v>203</v>
      </c>
      <c r="B38" s="106" t="s">
        <v>204</v>
      </c>
      <c r="C38" s="51">
        <f>C39</f>
        <v>217</v>
      </c>
    </row>
    <row r="39" s="14" customFormat="1" ht="20.1" customHeight="1" spans="1:3">
      <c r="A39" s="49" t="s">
        <v>205</v>
      </c>
      <c r="B39" s="106" t="s">
        <v>154</v>
      </c>
      <c r="C39" s="51">
        <v>217</v>
      </c>
    </row>
    <row r="40" s="14" customFormat="1" ht="20.1" customHeight="1" spans="1:3">
      <c r="A40" s="49" t="s">
        <v>206</v>
      </c>
      <c r="B40" s="106" t="s">
        <v>207</v>
      </c>
      <c r="C40" s="51">
        <v>10</v>
      </c>
    </row>
    <row r="41" s="14" customFormat="1" ht="20.1" customHeight="1" spans="1:3">
      <c r="A41" s="49" t="s">
        <v>208</v>
      </c>
      <c r="B41" s="106" t="s">
        <v>154</v>
      </c>
      <c r="C41" s="51">
        <v>10</v>
      </c>
    </row>
    <row r="42" s="14" customFormat="1" ht="20.1" customHeight="1" spans="1:3">
      <c r="A42" s="44" t="s">
        <v>209</v>
      </c>
      <c r="B42" s="108" t="s">
        <v>116</v>
      </c>
      <c r="C42" s="51">
        <f>C43+C48+C50</f>
        <v>4360</v>
      </c>
    </row>
    <row r="43" s="14" customFormat="1" ht="20.1" customHeight="1" spans="1:3">
      <c r="A43" s="49" t="s">
        <v>210</v>
      </c>
      <c r="B43" s="106" t="s">
        <v>211</v>
      </c>
      <c r="C43" s="51">
        <f>SUM(C44:C47)</f>
        <v>2919</v>
      </c>
    </row>
    <row r="44" s="14" customFormat="1" ht="20.1" customHeight="1" spans="1:3">
      <c r="A44" s="49" t="s">
        <v>212</v>
      </c>
      <c r="B44" s="107" t="s">
        <v>154</v>
      </c>
      <c r="C44" s="51">
        <v>1890</v>
      </c>
    </row>
    <row r="45" s="14" customFormat="1" ht="20.1" customHeight="1" spans="1:3">
      <c r="A45" s="49" t="s">
        <v>213</v>
      </c>
      <c r="B45" s="106" t="s">
        <v>214</v>
      </c>
      <c r="C45" s="51">
        <v>50</v>
      </c>
    </row>
    <row r="46" s="14" customFormat="1" ht="20.1" customHeight="1" spans="1:3">
      <c r="A46" s="49" t="s">
        <v>215</v>
      </c>
      <c r="B46" s="106" t="s">
        <v>216</v>
      </c>
      <c r="C46" s="51">
        <v>179</v>
      </c>
    </row>
    <row r="47" s="14" customFormat="1" ht="20.1" customHeight="1" spans="1:3">
      <c r="A47" s="49" t="s">
        <v>217</v>
      </c>
      <c r="B47" s="106" t="s">
        <v>218</v>
      </c>
      <c r="C47" s="51">
        <v>800</v>
      </c>
    </row>
    <row r="48" s="14" customFormat="1" ht="20.1" customHeight="1" spans="1:3">
      <c r="A48" s="49" t="s">
        <v>219</v>
      </c>
      <c r="B48" s="105" t="s">
        <v>220</v>
      </c>
      <c r="C48" s="51">
        <f>C49</f>
        <v>177</v>
      </c>
    </row>
    <row r="49" s="14" customFormat="1" ht="20.1" customHeight="1" spans="1:3">
      <c r="A49" s="49" t="s">
        <v>221</v>
      </c>
      <c r="B49" s="105" t="s">
        <v>154</v>
      </c>
      <c r="C49" s="51">
        <v>177</v>
      </c>
    </row>
    <row r="50" s="14" customFormat="1" ht="20.1" customHeight="1" spans="1:3">
      <c r="A50" s="49" t="s">
        <v>222</v>
      </c>
      <c r="B50" s="107" t="s">
        <v>223</v>
      </c>
      <c r="C50" s="51">
        <f>SUM(C51:C51)</f>
        <v>1264</v>
      </c>
    </row>
    <row r="51" s="14" customFormat="1" ht="20.1" customHeight="1" spans="1:3">
      <c r="A51" s="49" t="s">
        <v>224</v>
      </c>
      <c r="B51" s="105" t="s">
        <v>154</v>
      </c>
      <c r="C51" s="51">
        <v>1264</v>
      </c>
    </row>
    <row r="52" s="14" customFormat="1" ht="20.1" customHeight="1" spans="1:3">
      <c r="A52" s="44" t="s">
        <v>225</v>
      </c>
      <c r="B52" s="108" t="s">
        <v>117</v>
      </c>
      <c r="C52" s="51">
        <f>C53+C57</f>
        <v>6896</v>
      </c>
    </row>
    <row r="53" s="14" customFormat="1" ht="20.1" customHeight="1" spans="1:3">
      <c r="A53" s="49" t="s">
        <v>226</v>
      </c>
      <c r="B53" s="105" t="s">
        <v>227</v>
      </c>
      <c r="C53" s="51">
        <f>SUM(C54:C56)</f>
        <v>6080</v>
      </c>
    </row>
    <row r="54" s="14" customFormat="1" ht="20.1" customHeight="1" spans="1:3">
      <c r="A54" s="49" t="s">
        <v>228</v>
      </c>
      <c r="B54" s="105" t="s">
        <v>229</v>
      </c>
      <c r="C54" s="51">
        <v>4307</v>
      </c>
    </row>
    <row r="55" s="14" customFormat="1" ht="20.1" customHeight="1" spans="1:3">
      <c r="A55" s="49" t="s">
        <v>230</v>
      </c>
      <c r="B55" s="106" t="s">
        <v>231</v>
      </c>
      <c r="C55" s="51">
        <v>1755</v>
      </c>
    </row>
    <row r="56" s="14" customFormat="1" ht="20.1" customHeight="1" spans="1:3">
      <c r="A56" s="49" t="s">
        <v>232</v>
      </c>
      <c r="B56" s="106" t="s">
        <v>233</v>
      </c>
      <c r="C56" s="51">
        <v>18</v>
      </c>
    </row>
    <row r="57" s="14" customFormat="1" ht="20.1" customHeight="1" spans="1:3">
      <c r="A57" s="49" t="s">
        <v>234</v>
      </c>
      <c r="B57" s="105" t="s">
        <v>235</v>
      </c>
      <c r="C57" s="51">
        <f>C58</f>
        <v>816</v>
      </c>
    </row>
    <row r="58" s="14" customFormat="1" ht="20.1" customHeight="1" spans="1:3">
      <c r="A58" s="49" t="s">
        <v>236</v>
      </c>
      <c r="B58" s="105" t="s">
        <v>237</v>
      </c>
      <c r="C58" s="51">
        <v>816</v>
      </c>
    </row>
    <row r="59" s="14" customFormat="1" ht="20.1" customHeight="1" spans="1:3">
      <c r="A59" s="44" t="s">
        <v>238</v>
      </c>
      <c r="B59" s="108" t="s">
        <v>118</v>
      </c>
      <c r="C59" s="51">
        <f>C60+C63+C66+C68</f>
        <v>4062</v>
      </c>
    </row>
    <row r="60" s="14" customFormat="1" ht="20.1" customHeight="1" spans="1:3">
      <c r="A60" s="49" t="s">
        <v>239</v>
      </c>
      <c r="B60" s="106" t="s">
        <v>240</v>
      </c>
      <c r="C60" s="51">
        <f>SUM(C61:C62)</f>
        <v>569</v>
      </c>
    </row>
    <row r="61" s="14" customFormat="1" ht="20.1" customHeight="1" spans="1:3">
      <c r="A61" s="49" t="s">
        <v>241</v>
      </c>
      <c r="B61" s="105" t="s">
        <v>152</v>
      </c>
      <c r="C61" s="51">
        <v>562</v>
      </c>
    </row>
    <row r="62" s="14" customFormat="1" ht="20.1" customHeight="1" spans="1:3">
      <c r="A62" s="49" t="s">
        <v>242</v>
      </c>
      <c r="B62" s="105" t="s">
        <v>154</v>
      </c>
      <c r="C62" s="51">
        <v>7</v>
      </c>
    </row>
    <row r="63" s="14" customFormat="1" ht="20.1" customHeight="1" spans="1:3">
      <c r="A63" s="49" t="s">
        <v>243</v>
      </c>
      <c r="B63" s="106" t="s">
        <v>244</v>
      </c>
      <c r="C63" s="51">
        <f>SUM(C64:C65)</f>
        <v>3020</v>
      </c>
    </row>
    <row r="64" s="14" customFormat="1" ht="20.1" customHeight="1" spans="1:3">
      <c r="A64" s="49" t="s">
        <v>245</v>
      </c>
      <c r="B64" s="105" t="s">
        <v>246</v>
      </c>
      <c r="C64" s="51">
        <v>1020</v>
      </c>
    </row>
    <row r="65" s="14" customFormat="1" ht="20.1" customHeight="1" spans="1:3">
      <c r="A65" s="49" t="s">
        <v>247</v>
      </c>
      <c r="B65" s="105" t="s">
        <v>248</v>
      </c>
      <c r="C65" s="51">
        <v>2000</v>
      </c>
    </row>
    <row r="66" s="14" customFormat="1" ht="20.1" customHeight="1" spans="1:3">
      <c r="A66" s="49" t="s">
        <v>249</v>
      </c>
      <c r="B66" s="106" t="s">
        <v>250</v>
      </c>
      <c r="C66" s="51">
        <f>C67</f>
        <v>0</v>
      </c>
    </row>
    <row r="67" s="14" customFormat="1" ht="20.1" customHeight="1" spans="1:3">
      <c r="A67" s="49" t="s">
        <v>251</v>
      </c>
      <c r="B67" s="105" t="s">
        <v>252</v>
      </c>
      <c r="C67" s="51"/>
    </row>
    <row r="68" s="14" customFormat="1" ht="20.1" customHeight="1" spans="1:3">
      <c r="A68" s="49" t="s">
        <v>253</v>
      </c>
      <c r="B68" s="105" t="s">
        <v>254</v>
      </c>
      <c r="C68" s="51">
        <f>C69</f>
        <v>473</v>
      </c>
    </row>
    <row r="69" s="14" customFormat="1" ht="20.1" customHeight="1" spans="1:3">
      <c r="A69" s="49" t="s">
        <v>255</v>
      </c>
      <c r="B69" s="105" t="s">
        <v>256</v>
      </c>
      <c r="C69" s="51">
        <v>473</v>
      </c>
    </row>
    <row r="70" s="14" customFormat="1" ht="20.1" customHeight="1" spans="1:3">
      <c r="A70" s="44" t="s">
        <v>257</v>
      </c>
      <c r="B70" s="108" t="s">
        <v>119</v>
      </c>
      <c r="C70" s="51">
        <f>C71+C75+C77+C79</f>
        <v>615</v>
      </c>
    </row>
    <row r="71" s="14" customFormat="1" ht="20.1" customHeight="1" spans="1:3">
      <c r="A71" s="49" t="s">
        <v>258</v>
      </c>
      <c r="B71" s="107" t="s">
        <v>259</v>
      </c>
      <c r="C71" s="51">
        <f>SUM(C72:C74)</f>
        <v>518</v>
      </c>
    </row>
    <row r="72" s="14" customFormat="1" ht="20.1" customHeight="1" spans="1:3">
      <c r="A72" s="49" t="s">
        <v>260</v>
      </c>
      <c r="B72" s="107" t="s">
        <v>261</v>
      </c>
      <c r="C72" s="51">
        <v>15</v>
      </c>
    </row>
    <row r="73" s="14" customFormat="1" ht="20.1" customHeight="1" spans="1:3">
      <c r="A73" s="49" t="s">
        <v>262</v>
      </c>
      <c r="B73" s="107" t="s">
        <v>263</v>
      </c>
      <c r="C73" s="51">
        <v>3</v>
      </c>
    </row>
    <row r="74" s="14" customFormat="1" ht="20.1" customHeight="1" spans="1:3">
      <c r="A74" s="49" t="s">
        <v>264</v>
      </c>
      <c r="B74" s="107" t="s">
        <v>265</v>
      </c>
      <c r="C74" s="51">
        <v>500</v>
      </c>
    </row>
    <row r="75" s="14" customFormat="1" ht="20.1" customHeight="1" spans="1:3">
      <c r="A75" s="49" t="s">
        <v>266</v>
      </c>
      <c r="B75" s="107" t="s">
        <v>267</v>
      </c>
      <c r="C75" s="51">
        <f t="shared" ref="C75:C79" si="0">C76</f>
        <v>50</v>
      </c>
    </row>
    <row r="76" s="14" customFormat="1" ht="20.1" customHeight="1" spans="1:3">
      <c r="A76" s="49" t="s">
        <v>268</v>
      </c>
      <c r="B76" s="107" t="s">
        <v>269</v>
      </c>
      <c r="C76" s="51">
        <v>50</v>
      </c>
    </row>
    <row r="77" s="14" customFormat="1" ht="20.1" customHeight="1" spans="1:3">
      <c r="A77" s="49" t="s">
        <v>270</v>
      </c>
      <c r="B77" s="107" t="s">
        <v>271</v>
      </c>
      <c r="C77" s="51">
        <f t="shared" si="0"/>
        <v>4</v>
      </c>
    </row>
    <row r="78" s="14" customFormat="1" ht="20.1" customHeight="1" spans="1:3">
      <c r="A78" s="49" t="s">
        <v>272</v>
      </c>
      <c r="B78" s="107" t="s">
        <v>273</v>
      </c>
      <c r="C78" s="51">
        <v>4</v>
      </c>
    </row>
    <row r="79" s="14" customFormat="1" ht="20.1" customHeight="1" spans="1:3">
      <c r="A79" s="49" t="s">
        <v>274</v>
      </c>
      <c r="B79" s="107" t="s">
        <v>275</v>
      </c>
      <c r="C79" s="51">
        <f t="shared" si="0"/>
        <v>43</v>
      </c>
    </row>
    <row r="80" s="14" customFormat="1" ht="20.1" customHeight="1" spans="1:3">
      <c r="A80" s="49" t="s">
        <v>276</v>
      </c>
      <c r="B80" s="107" t="s">
        <v>277</v>
      </c>
      <c r="C80" s="51">
        <v>43</v>
      </c>
    </row>
    <row r="81" s="14" customFormat="1" ht="20.1" customHeight="1" spans="1:3">
      <c r="A81" s="44" t="s">
        <v>278</v>
      </c>
      <c r="B81" s="108" t="s">
        <v>120</v>
      </c>
      <c r="C81" s="51">
        <f>C82+C85+C90+C95+C101+C104+C106+C108+C111+C113+C116</f>
        <v>7181</v>
      </c>
    </row>
    <row r="82" s="14" customFormat="1" ht="20.1" customHeight="1" spans="1:3">
      <c r="A82" s="49" t="s">
        <v>279</v>
      </c>
      <c r="B82" s="107" t="s">
        <v>280</v>
      </c>
      <c r="C82" s="51">
        <f>SUM(C83:C84)</f>
        <v>9</v>
      </c>
    </row>
    <row r="83" s="14" customFormat="1" ht="20.1" customHeight="1" spans="1:3">
      <c r="A83" s="49" t="s">
        <v>281</v>
      </c>
      <c r="B83" s="107" t="s">
        <v>282</v>
      </c>
      <c r="C83" s="51">
        <v>4</v>
      </c>
    </row>
    <row r="84" s="14" customFormat="1" ht="20.1" customHeight="1" spans="1:3">
      <c r="A84" s="49" t="s">
        <v>283</v>
      </c>
      <c r="B84" s="107" t="s">
        <v>284</v>
      </c>
      <c r="C84" s="51">
        <v>5</v>
      </c>
    </row>
    <row r="85" s="14" customFormat="1" ht="20.1" customHeight="1" spans="1:3">
      <c r="A85" s="49" t="s">
        <v>285</v>
      </c>
      <c r="B85" s="107" t="s">
        <v>286</v>
      </c>
      <c r="C85" s="51">
        <f>SUM(C86:C89)</f>
        <v>265</v>
      </c>
    </row>
    <row r="86" s="14" customFormat="1" ht="20.1" customHeight="1" spans="1:3">
      <c r="A86" s="49" t="s">
        <v>287</v>
      </c>
      <c r="B86" s="107" t="s">
        <v>288</v>
      </c>
      <c r="C86" s="51">
        <v>12</v>
      </c>
    </row>
    <row r="87" s="14" customFormat="1" ht="20.1" customHeight="1" spans="1:3">
      <c r="A87" s="49" t="s">
        <v>289</v>
      </c>
      <c r="B87" s="107" t="s">
        <v>290</v>
      </c>
      <c r="C87" s="51">
        <v>90</v>
      </c>
    </row>
    <row r="88" s="14" customFormat="1" ht="20.1" customHeight="1" spans="1:3">
      <c r="A88" s="49" t="s">
        <v>291</v>
      </c>
      <c r="B88" s="107" t="s">
        <v>292</v>
      </c>
      <c r="C88" s="51">
        <v>123</v>
      </c>
    </row>
    <row r="89" s="14" customFormat="1" ht="20.1" customHeight="1" spans="1:3">
      <c r="A89" s="49" t="s">
        <v>293</v>
      </c>
      <c r="B89" s="107" t="s">
        <v>294</v>
      </c>
      <c r="C89" s="51">
        <v>40</v>
      </c>
    </row>
    <row r="90" s="14" customFormat="1" ht="20.1" customHeight="1" spans="1:3">
      <c r="A90" s="49" t="s">
        <v>295</v>
      </c>
      <c r="B90" s="107" t="s">
        <v>296</v>
      </c>
      <c r="C90" s="51">
        <f>SUM(C91:C94)</f>
        <v>3542</v>
      </c>
    </row>
    <row r="91" s="14" customFormat="1" ht="20.1" customHeight="1" spans="1:3">
      <c r="A91" s="49" t="s">
        <v>297</v>
      </c>
      <c r="B91" s="107" t="s">
        <v>298</v>
      </c>
      <c r="C91" s="51">
        <v>226</v>
      </c>
    </row>
    <row r="92" s="14" customFormat="1" ht="20.1" customHeight="1" spans="1:3">
      <c r="A92" s="49" t="s">
        <v>299</v>
      </c>
      <c r="B92" s="107" t="s">
        <v>300</v>
      </c>
      <c r="C92" s="51">
        <v>808</v>
      </c>
    </row>
    <row r="93" s="14" customFormat="1" ht="20.1" customHeight="1" spans="1:3">
      <c r="A93" s="49" t="s">
        <v>301</v>
      </c>
      <c r="B93" s="107" t="s">
        <v>302</v>
      </c>
      <c r="C93" s="51">
        <v>2493</v>
      </c>
    </row>
    <row r="94" s="14" customFormat="1" ht="20.1" customHeight="1" spans="1:3">
      <c r="A94" s="49" t="s">
        <v>303</v>
      </c>
      <c r="B94" s="107" t="s">
        <v>304</v>
      </c>
      <c r="C94" s="51">
        <v>15</v>
      </c>
    </row>
    <row r="95" s="14" customFormat="1" ht="20.1" customHeight="1" spans="1:3">
      <c r="A95" s="49" t="s">
        <v>305</v>
      </c>
      <c r="B95" s="107" t="s">
        <v>306</v>
      </c>
      <c r="C95" s="51">
        <f>SUM(C96:C100)</f>
        <v>842</v>
      </c>
    </row>
    <row r="96" s="14" customFormat="1" ht="20.1" customHeight="1" spans="1:3">
      <c r="A96" s="49" t="s">
        <v>307</v>
      </c>
      <c r="B96" s="107" t="s">
        <v>308</v>
      </c>
      <c r="C96" s="51">
        <v>31</v>
      </c>
    </row>
    <row r="97" s="14" customFormat="1" ht="20.1" customHeight="1" spans="1:3">
      <c r="A97" s="49" t="s">
        <v>309</v>
      </c>
      <c r="B97" s="107" t="s">
        <v>310</v>
      </c>
      <c r="C97" s="51">
        <v>61</v>
      </c>
    </row>
    <row r="98" s="14" customFormat="1" ht="20.1" customHeight="1" spans="1:3">
      <c r="A98" s="49" t="s">
        <v>311</v>
      </c>
      <c r="B98" s="107" t="s">
        <v>312</v>
      </c>
      <c r="C98" s="51">
        <v>119</v>
      </c>
    </row>
    <row r="99" s="14" customFormat="1" ht="20.1" customHeight="1" spans="1:3">
      <c r="A99" s="49" t="s">
        <v>313</v>
      </c>
      <c r="B99" s="107" t="s">
        <v>314</v>
      </c>
      <c r="C99" s="51">
        <v>584</v>
      </c>
    </row>
    <row r="100" s="14" customFormat="1" ht="20.1" customHeight="1" spans="1:3">
      <c r="A100" s="49" t="s">
        <v>315</v>
      </c>
      <c r="B100" s="107" t="s">
        <v>316</v>
      </c>
      <c r="C100" s="51">
        <v>47</v>
      </c>
    </row>
    <row r="101" s="14" customFormat="1" ht="20.1" customHeight="1" spans="1:3">
      <c r="A101" s="49" t="s">
        <v>317</v>
      </c>
      <c r="B101" s="107" t="s">
        <v>318</v>
      </c>
      <c r="C101" s="51">
        <f>SUM(C102:C103)</f>
        <v>579</v>
      </c>
    </row>
    <row r="102" s="14" customFormat="1" ht="20.1" customHeight="1" spans="1:3">
      <c r="A102" s="49" t="s">
        <v>319</v>
      </c>
      <c r="B102" s="107" t="s">
        <v>320</v>
      </c>
      <c r="C102" s="51">
        <v>366</v>
      </c>
    </row>
    <row r="103" s="14" customFormat="1" ht="20.1" customHeight="1" spans="1:3">
      <c r="A103" s="49" t="s">
        <v>321</v>
      </c>
      <c r="B103" s="107" t="s">
        <v>322</v>
      </c>
      <c r="C103" s="51">
        <v>213</v>
      </c>
    </row>
    <row r="104" s="14" customFormat="1" ht="20.1" customHeight="1" spans="1:3">
      <c r="A104" s="49" t="s">
        <v>323</v>
      </c>
      <c r="B104" s="107" t="s">
        <v>324</v>
      </c>
      <c r="C104" s="51">
        <f>SUM(C105:C105)</f>
        <v>148</v>
      </c>
    </row>
    <row r="105" s="14" customFormat="1" ht="20.1" customHeight="1" spans="1:3">
      <c r="A105" s="49" t="s">
        <v>325</v>
      </c>
      <c r="B105" s="107" t="s">
        <v>326</v>
      </c>
      <c r="C105" s="51">
        <v>148</v>
      </c>
    </row>
    <row r="106" s="14" customFormat="1" ht="20.1" customHeight="1" spans="1:3">
      <c r="A106" s="49" t="s">
        <v>327</v>
      </c>
      <c r="B106" s="107" t="s">
        <v>328</v>
      </c>
      <c r="C106" s="51">
        <f>SUM(C107:C107)</f>
        <v>50</v>
      </c>
    </row>
    <row r="107" s="14" customFormat="1" ht="20.1" customHeight="1" spans="1:3">
      <c r="A107" s="49" t="s">
        <v>329</v>
      </c>
      <c r="B107" s="107" t="s">
        <v>330</v>
      </c>
      <c r="C107" s="51">
        <v>50</v>
      </c>
    </row>
    <row r="108" s="14" customFormat="1" ht="20.1" customHeight="1" spans="1:3">
      <c r="A108" s="49" t="s">
        <v>331</v>
      </c>
      <c r="B108" s="107" t="s">
        <v>332</v>
      </c>
      <c r="C108" s="51">
        <f>SUM(C109:C110)</f>
        <v>40</v>
      </c>
    </row>
    <row r="109" s="14" customFormat="1" ht="20.1" customHeight="1" spans="1:3">
      <c r="A109" s="49" t="s">
        <v>333</v>
      </c>
      <c r="B109" s="107" t="s">
        <v>334</v>
      </c>
      <c r="C109" s="51">
        <v>30</v>
      </c>
    </row>
    <row r="110" s="14" customFormat="1" ht="20.1" customHeight="1" spans="1:3">
      <c r="A110" s="49" t="s">
        <v>335</v>
      </c>
      <c r="B110" s="107" t="s">
        <v>336</v>
      </c>
      <c r="C110" s="51">
        <v>10</v>
      </c>
    </row>
    <row r="111" s="14" customFormat="1" ht="20.1" customHeight="1" spans="1:3">
      <c r="A111" s="49" t="s">
        <v>337</v>
      </c>
      <c r="B111" s="107" t="s">
        <v>338</v>
      </c>
      <c r="C111" s="51">
        <f>C112</f>
        <v>14</v>
      </c>
    </row>
    <row r="112" s="14" customFormat="1" ht="20.1" customHeight="1" spans="1:3">
      <c r="A112" s="49" t="s">
        <v>339</v>
      </c>
      <c r="B112" s="107" t="s">
        <v>340</v>
      </c>
      <c r="C112" s="51">
        <v>14</v>
      </c>
    </row>
    <row r="113" s="14" customFormat="1" ht="20.1" customHeight="1" spans="1:3">
      <c r="A113" s="49" t="s">
        <v>341</v>
      </c>
      <c r="B113" s="107" t="s">
        <v>342</v>
      </c>
      <c r="C113" s="51">
        <f>C114+C115</f>
        <v>1118</v>
      </c>
    </row>
    <row r="114" s="14" customFormat="1" ht="20.1" customHeight="1" spans="1:3">
      <c r="A114" s="49" t="s">
        <v>343</v>
      </c>
      <c r="B114" s="107" t="s">
        <v>344</v>
      </c>
      <c r="C114" s="51">
        <v>1041</v>
      </c>
    </row>
    <row r="115" s="14" customFormat="1" ht="20.1" customHeight="1" spans="1:3">
      <c r="A115" s="49" t="s">
        <v>345</v>
      </c>
      <c r="B115" s="107" t="s">
        <v>346</v>
      </c>
      <c r="C115" s="51">
        <v>77</v>
      </c>
    </row>
    <row r="116" s="14" customFormat="1" ht="20.1" customHeight="1" spans="1:3">
      <c r="A116" s="49" t="s">
        <v>347</v>
      </c>
      <c r="B116" s="107" t="s">
        <v>348</v>
      </c>
      <c r="C116" s="51">
        <f>C117</f>
        <v>574</v>
      </c>
    </row>
    <row r="117" s="14" customFormat="1" ht="20.1" customHeight="1" spans="1:3">
      <c r="A117" s="109" t="s">
        <v>349</v>
      </c>
      <c r="B117" s="107" t="s">
        <v>350</v>
      </c>
      <c r="C117" s="51">
        <v>574</v>
      </c>
    </row>
    <row r="118" s="14" customFormat="1" ht="20.1" customHeight="1" spans="1:3">
      <c r="A118" s="44" t="s">
        <v>351</v>
      </c>
      <c r="B118" s="108" t="s">
        <v>121</v>
      </c>
      <c r="C118" s="51">
        <f>C119+C121+C124+C129+C132+C135+C138+C140+C142</f>
        <v>3528</v>
      </c>
    </row>
    <row r="119" s="14" customFormat="1" ht="20.1" customHeight="1" spans="1:3">
      <c r="A119" s="49" t="s">
        <v>352</v>
      </c>
      <c r="B119" s="107" t="s">
        <v>353</v>
      </c>
      <c r="C119" s="51">
        <f>SUM(C120:C120)</f>
        <v>1</v>
      </c>
    </row>
    <row r="120" s="14" customFormat="1" ht="20.1" customHeight="1" spans="1:3">
      <c r="A120" s="49" t="s">
        <v>354</v>
      </c>
      <c r="B120" s="107" t="s">
        <v>154</v>
      </c>
      <c r="C120" s="51">
        <v>1</v>
      </c>
    </row>
    <row r="121" s="14" customFormat="1" ht="20.1" customHeight="1" spans="1:3">
      <c r="A121" s="49" t="s">
        <v>355</v>
      </c>
      <c r="B121" s="107" t="s">
        <v>356</v>
      </c>
      <c r="C121" s="51">
        <f>SUM(C122:C123)</f>
        <v>209</v>
      </c>
    </row>
    <row r="122" s="14" customFormat="1" ht="20.1" customHeight="1" spans="1:3">
      <c r="A122" s="49" t="s">
        <v>357</v>
      </c>
      <c r="B122" s="107" t="s">
        <v>358</v>
      </c>
      <c r="C122" s="51">
        <v>163</v>
      </c>
    </row>
    <row r="123" s="14" customFormat="1" ht="20.1" customHeight="1" spans="1:3">
      <c r="A123" s="49" t="s">
        <v>359</v>
      </c>
      <c r="B123" s="107" t="s">
        <v>360</v>
      </c>
      <c r="C123" s="51">
        <v>46</v>
      </c>
    </row>
    <row r="124" s="14" customFormat="1" ht="20.1" customHeight="1" spans="1:3">
      <c r="A124" s="49" t="s">
        <v>361</v>
      </c>
      <c r="B124" s="107" t="s">
        <v>362</v>
      </c>
      <c r="C124" s="51">
        <f>SUM(C125:C128)</f>
        <v>700</v>
      </c>
    </row>
    <row r="125" s="14" customFormat="1" ht="20.1" customHeight="1" spans="1:3">
      <c r="A125" s="49" t="s">
        <v>363</v>
      </c>
      <c r="B125" s="107" t="s">
        <v>364</v>
      </c>
      <c r="C125" s="51">
        <v>8</v>
      </c>
    </row>
    <row r="126" s="14" customFormat="1" ht="20.1" customHeight="1" spans="1:3">
      <c r="A126" s="49" t="s">
        <v>365</v>
      </c>
      <c r="B126" s="107" t="s">
        <v>366</v>
      </c>
      <c r="C126" s="51">
        <v>7</v>
      </c>
    </row>
    <row r="127" s="14" customFormat="1" ht="20.1" customHeight="1" spans="1:3">
      <c r="A127" s="49" t="s">
        <v>367</v>
      </c>
      <c r="B127" s="107" t="s">
        <v>368</v>
      </c>
      <c r="C127" s="51">
        <v>683</v>
      </c>
    </row>
    <row r="128" s="14" customFormat="1" ht="20.1" customHeight="1" spans="1:3">
      <c r="A128" s="49" t="s">
        <v>369</v>
      </c>
      <c r="B128" s="107" t="s">
        <v>370</v>
      </c>
      <c r="C128" s="51">
        <v>2</v>
      </c>
    </row>
    <row r="129" s="14" customFormat="1" ht="20.1" customHeight="1" spans="1:3">
      <c r="A129" s="49" t="s">
        <v>371</v>
      </c>
      <c r="B129" s="107" t="s">
        <v>372</v>
      </c>
      <c r="C129" s="51">
        <f>SUM(C130:C131)</f>
        <v>776</v>
      </c>
    </row>
    <row r="130" s="14" customFormat="1" ht="20.1" customHeight="1" spans="1:3">
      <c r="A130" s="49" t="s">
        <v>373</v>
      </c>
      <c r="B130" s="107" t="s">
        <v>374</v>
      </c>
      <c r="C130" s="51">
        <v>513</v>
      </c>
    </row>
    <row r="131" s="14" customFormat="1" ht="20.1" customHeight="1" spans="1:3">
      <c r="A131" s="49" t="s">
        <v>375</v>
      </c>
      <c r="B131" s="107" t="s">
        <v>376</v>
      </c>
      <c r="C131" s="51">
        <v>263</v>
      </c>
    </row>
    <row r="132" s="14" customFormat="1" ht="20.1" customHeight="1" spans="1:3">
      <c r="A132" s="49" t="s">
        <v>377</v>
      </c>
      <c r="B132" s="107" t="s">
        <v>378</v>
      </c>
      <c r="C132" s="51">
        <f>SUM(C133:C134)</f>
        <v>30</v>
      </c>
    </row>
    <row r="133" s="14" customFormat="1" ht="20.1" customHeight="1" spans="1:3">
      <c r="A133" s="49" t="s">
        <v>379</v>
      </c>
      <c r="B133" s="107" t="s">
        <v>152</v>
      </c>
      <c r="C133" s="51">
        <v>25</v>
      </c>
    </row>
    <row r="134" s="14" customFormat="1" ht="20.1" customHeight="1" spans="1:3">
      <c r="A134" s="49" t="s">
        <v>380</v>
      </c>
      <c r="B134" s="107" t="s">
        <v>154</v>
      </c>
      <c r="C134" s="51">
        <v>5</v>
      </c>
    </row>
    <row r="135" s="14" customFormat="1" ht="20.1" customHeight="1" spans="1:3">
      <c r="A135" s="49" t="s">
        <v>381</v>
      </c>
      <c r="B135" s="107" t="s">
        <v>382</v>
      </c>
      <c r="C135" s="51">
        <f>SUM(C136:C137)</f>
        <v>1648</v>
      </c>
    </row>
    <row r="136" s="14" customFormat="1" ht="20.1" customHeight="1" spans="1:3">
      <c r="A136" s="49" t="s">
        <v>383</v>
      </c>
      <c r="B136" s="107" t="s">
        <v>384</v>
      </c>
      <c r="C136" s="51">
        <v>263</v>
      </c>
    </row>
    <row r="137" s="14" customFormat="1" ht="20.1" customHeight="1" spans="1:3">
      <c r="A137" s="49" t="s">
        <v>385</v>
      </c>
      <c r="B137" s="107" t="s">
        <v>386</v>
      </c>
      <c r="C137" s="51">
        <v>1385</v>
      </c>
    </row>
    <row r="138" s="14" customFormat="1" ht="20.1" customHeight="1" spans="1:3">
      <c r="A138" s="49" t="s">
        <v>387</v>
      </c>
      <c r="B138" s="107" t="s">
        <v>388</v>
      </c>
      <c r="C138" s="51">
        <f>C139</f>
        <v>58</v>
      </c>
    </row>
    <row r="139" s="14" customFormat="1" ht="20.1" customHeight="1" spans="1:3">
      <c r="A139" s="49" t="s">
        <v>389</v>
      </c>
      <c r="B139" s="107" t="s">
        <v>390</v>
      </c>
      <c r="C139" s="51">
        <v>58</v>
      </c>
    </row>
    <row r="140" s="14" customFormat="1" ht="20.1" customHeight="1" spans="1:3">
      <c r="A140" s="49" t="s">
        <v>391</v>
      </c>
      <c r="B140" s="107" t="s">
        <v>392</v>
      </c>
      <c r="C140" s="51">
        <f>C141</f>
        <v>19</v>
      </c>
    </row>
    <row r="141" s="14" customFormat="1" ht="20.1" customHeight="1" spans="1:3">
      <c r="A141" s="49" t="s">
        <v>393</v>
      </c>
      <c r="B141" s="107" t="s">
        <v>394</v>
      </c>
      <c r="C141" s="51">
        <v>19</v>
      </c>
    </row>
    <row r="142" s="14" customFormat="1" ht="20.1" customHeight="1" spans="1:3">
      <c r="A142" s="49" t="s">
        <v>395</v>
      </c>
      <c r="B142" s="107" t="s">
        <v>396</v>
      </c>
      <c r="C142" s="51">
        <v>87</v>
      </c>
    </row>
    <row r="143" s="14" customFormat="1" ht="20.1" customHeight="1" spans="1:3">
      <c r="A143" s="44" t="s">
        <v>397</v>
      </c>
      <c r="B143" s="108" t="s">
        <v>122</v>
      </c>
      <c r="C143" s="51">
        <f>C144+C147</f>
        <v>4401</v>
      </c>
    </row>
    <row r="144" s="14" customFormat="1" ht="20.1" customHeight="1" spans="1:3">
      <c r="A144" s="49" t="s">
        <v>398</v>
      </c>
      <c r="B144" s="107" t="s">
        <v>399</v>
      </c>
      <c r="C144" s="51">
        <f>SUM(C145:C146)</f>
        <v>361</v>
      </c>
    </row>
    <row r="145" s="14" customFormat="1" ht="20.1" customHeight="1" spans="1:3">
      <c r="A145" s="49" t="s">
        <v>400</v>
      </c>
      <c r="B145" s="107" t="s">
        <v>152</v>
      </c>
      <c r="C145" s="51">
        <v>31</v>
      </c>
    </row>
    <row r="146" s="14" customFormat="1" ht="20.1" customHeight="1" spans="1:3">
      <c r="A146" s="49" t="s">
        <v>401</v>
      </c>
      <c r="B146" s="107" t="s">
        <v>154</v>
      </c>
      <c r="C146" s="51">
        <v>330</v>
      </c>
    </row>
    <row r="147" s="14" customFormat="1" ht="20.1" customHeight="1" spans="1:3">
      <c r="A147" s="49" t="s">
        <v>402</v>
      </c>
      <c r="B147" s="107" t="s">
        <v>403</v>
      </c>
      <c r="C147" s="51">
        <f>C148</f>
        <v>4040</v>
      </c>
    </row>
    <row r="148" s="14" customFormat="1" ht="20.1" customHeight="1" spans="1:3">
      <c r="A148" s="49" t="s">
        <v>404</v>
      </c>
      <c r="B148" s="107" t="s">
        <v>405</v>
      </c>
      <c r="C148" s="51">
        <v>4040</v>
      </c>
    </row>
    <row r="149" s="14" customFormat="1" ht="20.1" customHeight="1" spans="1:3">
      <c r="A149" s="44" t="s">
        <v>406</v>
      </c>
      <c r="B149" s="108" t="s">
        <v>123</v>
      </c>
      <c r="C149" s="51">
        <f>C150+C157+C158+C161</f>
        <v>3619</v>
      </c>
    </row>
    <row r="150" s="14" customFormat="1" ht="20.1" customHeight="1" spans="1:3">
      <c r="A150" s="49" t="s">
        <v>407</v>
      </c>
      <c r="B150" s="107" t="s">
        <v>408</v>
      </c>
      <c r="C150" s="51">
        <f>SUM(C151:C156)</f>
        <v>2811</v>
      </c>
    </row>
    <row r="151" s="14" customFormat="1" ht="20.1" customHeight="1" spans="1:3">
      <c r="A151" s="49" t="s">
        <v>409</v>
      </c>
      <c r="B151" s="107" t="s">
        <v>152</v>
      </c>
      <c r="C151" s="51">
        <v>554</v>
      </c>
    </row>
    <row r="152" s="14" customFormat="1" ht="20.1" customHeight="1" spans="1:3">
      <c r="A152" s="49" t="s">
        <v>410</v>
      </c>
      <c r="B152" s="107" t="s">
        <v>154</v>
      </c>
      <c r="C152" s="51">
        <v>315</v>
      </c>
    </row>
    <row r="153" s="14" customFormat="1" ht="20.1" customHeight="1" spans="1:3">
      <c r="A153" s="49" t="s">
        <v>411</v>
      </c>
      <c r="B153" s="107" t="s">
        <v>412</v>
      </c>
      <c r="C153" s="51">
        <v>410</v>
      </c>
    </row>
    <row r="154" s="14" customFormat="1" ht="20.1" customHeight="1" spans="1:3">
      <c r="A154" s="49" t="s">
        <v>413</v>
      </c>
      <c r="B154" s="107" t="s">
        <v>414</v>
      </c>
      <c r="C154" s="51">
        <v>260</v>
      </c>
    </row>
    <row r="155" s="14" customFormat="1" ht="20.1" customHeight="1" spans="1:3">
      <c r="A155" s="49" t="s">
        <v>415</v>
      </c>
      <c r="B155" s="107" t="s">
        <v>416</v>
      </c>
      <c r="C155" s="51">
        <v>3</v>
      </c>
    </row>
    <row r="156" s="14" customFormat="1" ht="20.1" customHeight="1" spans="1:3">
      <c r="A156" s="49" t="s">
        <v>417</v>
      </c>
      <c r="B156" s="107" t="s">
        <v>418</v>
      </c>
      <c r="C156" s="51">
        <v>1269</v>
      </c>
    </row>
    <row r="157" s="14" customFormat="1" ht="20.1" customHeight="1" spans="1:3">
      <c r="A157" s="49" t="s">
        <v>419</v>
      </c>
      <c r="B157" s="107" t="s">
        <v>420</v>
      </c>
      <c r="C157" s="51">
        <v>19</v>
      </c>
    </row>
    <row r="158" s="14" customFormat="1" ht="20.1" customHeight="1" spans="1:3">
      <c r="A158" s="49" t="s">
        <v>421</v>
      </c>
      <c r="B158" s="107" t="s">
        <v>422</v>
      </c>
      <c r="C158" s="51">
        <f>SUM(C159:C160)</f>
        <v>744</v>
      </c>
    </row>
    <row r="159" s="14" customFormat="1" ht="20.1" customHeight="1" spans="1:3">
      <c r="A159" s="49" t="s">
        <v>423</v>
      </c>
      <c r="B159" s="107" t="s">
        <v>424</v>
      </c>
      <c r="C159" s="51">
        <v>4</v>
      </c>
    </row>
    <row r="160" s="14" customFormat="1" ht="20.1" customHeight="1" spans="1:3">
      <c r="A160" s="49" t="s">
        <v>425</v>
      </c>
      <c r="B160" s="107" t="s">
        <v>426</v>
      </c>
      <c r="C160" s="51">
        <v>740</v>
      </c>
    </row>
    <row r="161" s="14" customFormat="1" ht="20.1" customHeight="1" spans="1:3">
      <c r="A161" s="49" t="s">
        <v>427</v>
      </c>
      <c r="B161" s="107" t="s">
        <v>428</v>
      </c>
      <c r="C161" s="51">
        <v>45</v>
      </c>
    </row>
    <row r="162" s="14" customFormat="1" ht="20.1" customHeight="1" spans="1:3">
      <c r="A162" s="44" t="s">
        <v>429</v>
      </c>
      <c r="B162" s="108" t="s">
        <v>124</v>
      </c>
      <c r="C162" s="51">
        <f>C163+C172+C174+C177+C179+C183</f>
        <v>2458</v>
      </c>
    </row>
    <row r="163" s="14" customFormat="1" ht="20.1" customHeight="1" spans="1:3">
      <c r="A163" s="49" t="s">
        <v>430</v>
      </c>
      <c r="B163" s="107" t="s">
        <v>431</v>
      </c>
      <c r="C163" s="51">
        <f>SUM(C164:C171)</f>
        <v>575</v>
      </c>
    </row>
    <row r="164" s="14" customFormat="1" ht="20.1" customHeight="1" spans="1:3">
      <c r="A164" s="49" t="s">
        <v>432</v>
      </c>
      <c r="B164" s="107" t="s">
        <v>433</v>
      </c>
      <c r="C164" s="51">
        <v>409</v>
      </c>
    </row>
    <row r="165" s="14" customFormat="1" ht="20.1" customHeight="1" spans="1:3">
      <c r="A165" s="49" t="s">
        <v>434</v>
      </c>
      <c r="B165" s="107" t="s">
        <v>435</v>
      </c>
      <c r="C165" s="51">
        <v>73</v>
      </c>
    </row>
    <row r="166" s="14" customFormat="1" ht="20.1" customHeight="1" spans="1:3">
      <c r="A166" s="49" t="s">
        <v>436</v>
      </c>
      <c r="B166" s="107" t="s">
        <v>437</v>
      </c>
      <c r="C166" s="51">
        <v>2</v>
      </c>
    </row>
    <row r="167" s="14" customFormat="1" ht="20.1" customHeight="1" spans="1:3">
      <c r="A167" s="49" t="s">
        <v>438</v>
      </c>
      <c r="B167" s="107" t="s">
        <v>439</v>
      </c>
      <c r="C167" s="51">
        <v>5</v>
      </c>
    </row>
    <row r="168" s="14" customFormat="1" ht="20.1" customHeight="1" spans="1:3">
      <c r="A168" s="49" t="s">
        <v>440</v>
      </c>
      <c r="B168" s="107" t="s">
        <v>441</v>
      </c>
      <c r="C168" s="51">
        <v>10</v>
      </c>
    </row>
    <row r="169" s="14" customFormat="1" ht="20.1" customHeight="1" spans="1:3">
      <c r="A169" s="49" t="s">
        <v>442</v>
      </c>
      <c r="B169" s="107" t="s">
        <v>443</v>
      </c>
      <c r="C169" s="51">
        <v>8</v>
      </c>
    </row>
    <row r="170" s="14" customFormat="1" ht="20.1" customHeight="1" spans="1:3">
      <c r="A170" s="49" t="s">
        <v>444</v>
      </c>
      <c r="B170" s="107" t="s">
        <v>445</v>
      </c>
      <c r="C170" s="51">
        <v>30</v>
      </c>
    </row>
    <row r="171" s="14" customFormat="1" ht="20.1" customHeight="1" spans="1:3">
      <c r="A171" s="49" t="s">
        <v>446</v>
      </c>
      <c r="B171" s="107" t="s">
        <v>447</v>
      </c>
      <c r="C171" s="51">
        <v>38</v>
      </c>
    </row>
    <row r="172" s="14" customFormat="1" ht="20.1" customHeight="1" spans="1:3">
      <c r="A172" s="49" t="s">
        <v>448</v>
      </c>
      <c r="B172" s="107" t="s">
        <v>449</v>
      </c>
      <c r="C172" s="51">
        <f>C173</f>
        <v>105</v>
      </c>
    </row>
    <row r="173" s="14" customFormat="1" ht="20.1" customHeight="1" spans="1:3">
      <c r="A173" s="49" t="s">
        <v>450</v>
      </c>
      <c r="B173" s="107" t="s">
        <v>451</v>
      </c>
      <c r="C173" s="51">
        <v>105</v>
      </c>
    </row>
    <row r="174" s="14" customFormat="1" ht="20.1" customHeight="1" spans="1:3">
      <c r="A174" s="49" t="s">
        <v>452</v>
      </c>
      <c r="B174" s="107" t="s">
        <v>453</v>
      </c>
      <c r="C174" s="51">
        <f>SUM(C175:C176)</f>
        <v>428</v>
      </c>
    </row>
    <row r="175" s="14" customFormat="1" ht="20.1" customHeight="1" spans="1:3">
      <c r="A175" s="49" t="s">
        <v>454</v>
      </c>
      <c r="B175" s="107" t="s">
        <v>455</v>
      </c>
      <c r="C175" s="51">
        <v>20</v>
      </c>
    </row>
    <row r="176" s="14" customFormat="1" ht="20.1" customHeight="1" spans="1:3">
      <c r="A176" s="49" t="s">
        <v>456</v>
      </c>
      <c r="B176" s="107" t="s">
        <v>457</v>
      </c>
      <c r="C176" s="51">
        <v>408</v>
      </c>
    </row>
    <row r="177" s="14" customFormat="1" ht="20.1" customHeight="1" spans="1:3">
      <c r="A177" s="49" t="s">
        <v>458</v>
      </c>
      <c r="B177" s="107" t="s">
        <v>459</v>
      </c>
      <c r="C177" s="51">
        <f>C178</f>
        <v>103</v>
      </c>
    </row>
    <row r="178" s="14" customFormat="1" ht="20.1" customHeight="1" spans="1:3">
      <c r="A178" s="49" t="s">
        <v>460</v>
      </c>
      <c r="B178" s="107" t="s">
        <v>461</v>
      </c>
      <c r="C178" s="51">
        <v>103</v>
      </c>
    </row>
    <row r="179" s="14" customFormat="1" ht="20.1" customHeight="1" spans="1:3">
      <c r="A179" s="49" t="s">
        <v>462</v>
      </c>
      <c r="B179" s="107" t="s">
        <v>463</v>
      </c>
      <c r="C179" s="51">
        <f>SUM(C180:C182)</f>
        <v>1057</v>
      </c>
    </row>
    <row r="180" s="14" customFormat="1" ht="20.1" customHeight="1" spans="1:3">
      <c r="A180" s="49" t="s">
        <v>464</v>
      </c>
      <c r="B180" s="107" t="s">
        <v>465</v>
      </c>
      <c r="C180" s="51">
        <v>10</v>
      </c>
    </row>
    <row r="181" s="14" customFormat="1" ht="20.1" customHeight="1" spans="1:3">
      <c r="A181" s="49" t="s">
        <v>466</v>
      </c>
      <c r="B181" s="107" t="s">
        <v>467</v>
      </c>
      <c r="C181" s="51">
        <v>998</v>
      </c>
    </row>
    <row r="182" s="14" customFormat="1" ht="20.1" customHeight="1" spans="1:3">
      <c r="A182" s="49" t="s">
        <v>468</v>
      </c>
      <c r="B182" s="107" t="s">
        <v>469</v>
      </c>
      <c r="C182" s="51">
        <v>49</v>
      </c>
    </row>
    <row r="183" s="14" customFormat="1" ht="20.1" customHeight="1" spans="1:3">
      <c r="A183" s="49" t="s">
        <v>470</v>
      </c>
      <c r="B183" s="107" t="s">
        <v>471</v>
      </c>
      <c r="C183" s="51">
        <f t="shared" ref="C183:C186" si="1">C184</f>
        <v>190</v>
      </c>
    </row>
    <row r="184" s="14" customFormat="1" ht="20.1" customHeight="1" spans="1:3">
      <c r="A184" s="49" t="s">
        <v>472</v>
      </c>
      <c r="B184" s="107" t="s">
        <v>473</v>
      </c>
      <c r="C184" s="51">
        <v>190</v>
      </c>
    </row>
    <row r="185" s="14" customFormat="1" ht="20.1" customHeight="1" spans="1:3">
      <c r="A185" s="44" t="s">
        <v>474</v>
      </c>
      <c r="B185" s="108" t="s">
        <v>125</v>
      </c>
      <c r="C185" s="51">
        <f t="shared" si="1"/>
        <v>17</v>
      </c>
    </row>
    <row r="186" s="14" customFormat="1" ht="20.1" customHeight="1" spans="1:3">
      <c r="A186" s="49" t="s">
        <v>475</v>
      </c>
      <c r="B186" s="107" t="s">
        <v>476</v>
      </c>
      <c r="C186" s="51">
        <f t="shared" si="1"/>
        <v>17</v>
      </c>
    </row>
    <row r="187" s="14" customFormat="1" ht="20.1" customHeight="1" spans="1:3">
      <c r="A187" s="49" t="s">
        <v>477</v>
      </c>
      <c r="B187" s="107" t="s">
        <v>478</v>
      </c>
      <c r="C187" s="51">
        <v>17</v>
      </c>
    </row>
    <row r="188" s="14" customFormat="1" ht="20.1" customHeight="1" spans="1:3">
      <c r="A188" s="44" t="s">
        <v>479</v>
      </c>
      <c r="B188" s="108" t="s">
        <v>126</v>
      </c>
      <c r="C188" s="51">
        <f>C189+C191</f>
        <v>477</v>
      </c>
    </row>
    <row r="189" s="14" customFormat="1" ht="20.1" customHeight="1" spans="1:3">
      <c r="A189" s="49" t="s">
        <v>480</v>
      </c>
      <c r="B189" s="107" t="s">
        <v>481</v>
      </c>
      <c r="C189" s="51">
        <f>C190</f>
        <v>250</v>
      </c>
    </row>
    <row r="190" s="14" customFormat="1" ht="20.1" customHeight="1" spans="1:3">
      <c r="A190" s="49" t="s">
        <v>482</v>
      </c>
      <c r="B190" s="107" t="s">
        <v>483</v>
      </c>
      <c r="C190" s="51">
        <v>250</v>
      </c>
    </row>
    <row r="191" s="14" customFormat="1" ht="20.1" customHeight="1" spans="1:3">
      <c r="A191" s="49" t="s">
        <v>484</v>
      </c>
      <c r="B191" s="107" t="s">
        <v>485</v>
      </c>
      <c r="C191" s="51">
        <f>SUM(C192:C194)</f>
        <v>227</v>
      </c>
    </row>
    <row r="192" s="14" customFormat="1" ht="20.1" customHeight="1" spans="1:3">
      <c r="A192" s="49" t="s">
        <v>486</v>
      </c>
      <c r="B192" s="107" t="s">
        <v>152</v>
      </c>
      <c r="C192" s="51">
        <v>158</v>
      </c>
    </row>
    <row r="193" s="14" customFormat="1" ht="20.1" customHeight="1" spans="1:3">
      <c r="A193" s="49" t="s">
        <v>487</v>
      </c>
      <c r="B193" s="107" t="s">
        <v>154</v>
      </c>
      <c r="C193" s="51">
        <v>55</v>
      </c>
    </row>
    <row r="194" s="14" customFormat="1" ht="20.1" customHeight="1" spans="1:3">
      <c r="A194" s="49" t="s">
        <v>488</v>
      </c>
      <c r="B194" s="107" t="s">
        <v>489</v>
      </c>
      <c r="C194" s="51">
        <v>14</v>
      </c>
    </row>
    <row r="195" s="14" customFormat="1" ht="20.1" customHeight="1" spans="1:3">
      <c r="A195" s="44" t="s">
        <v>490</v>
      </c>
      <c r="B195" s="108" t="s">
        <v>130</v>
      </c>
      <c r="C195" s="51">
        <f t="shared" ref="C195:C200" si="2">C196</f>
        <v>562</v>
      </c>
    </row>
    <row r="196" s="14" customFormat="1" ht="20.1" customHeight="1" spans="1:3">
      <c r="A196" s="49" t="s">
        <v>491</v>
      </c>
      <c r="B196" s="107" t="s">
        <v>492</v>
      </c>
      <c r="C196" s="51">
        <f>SUM(C197:C198)</f>
        <v>562</v>
      </c>
    </row>
    <row r="197" s="14" customFormat="1" ht="20.1" customHeight="1" spans="1:3">
      <c r="A197" s="49" t="s">
        <v>493</v>
      </c>
      <c r="B197" s="107" t="s">
        <v>152</v>
      </c>
      <c r="C197" s="51">
        <v>492</v>
      </c>
    </row>
    <row r="198" s="14" customFormat="1" ht="20.1" customHeight="1" spans="1:3">
      <c r="A198" s="49" t="s">
        <v>494</v>
      </c>
      <c r="B198" s="107" t="s">
        <v>154</v>
      </c>
      <c r="C198" s="51">
        <v>70</v>
      </c>
    </row>
    <row r="199" s="14" customFormat="1" ht="20.1" customHeight="1" spans="1:3">
      <c r="A199" s="44" t="s">
        <v>495</v>
      </c>
      <c r="B199" s="108" t="s">
        <v>131</v>
      </c>
      <c r="C199" s="51">
        <f t="shared" si="2"/>
        <v>1055</v>
      </c>
    </row>
    <row r="200" s="14" customFormat="1" ht="20.1" customHeight="1" spans="1:3">
      <c r="A200" s="49" t="s">
        <v>496</v>
      </c>
      <c r="B200" s="107" t="s">
        <v>497</v>
      </c>
      <c r="C200" s="51">
        <f t="shared" si="2"/>
        <v>1055</v>
      </c>
    </row>
    <row r="201" s="14" customFormat="1" ht="26.1" customHeight="1" spans="1:3">
      <c r="A201" s="49" t="s">
        <v>498</v>
      </c>
      <c r="B201" s="107" t="s">
        <v>499</v>
      </c>
      <c r="C201" s="51">
        <v>1055</v>
      </c>
    </row>
    <row r="202" s="14" customFormat="1" ht="19.5" customHeight="1" spans="1:3">
      <c r="A202" s="44" t="s">
        <v>500</v>
      </c>
      <c r="B202" s="108" t="s">
        <v>133</v>
      </c>
      <c r="C202" s="51">
        <v>1300</v>
      </c>
    </row>
    <row r="203" s="14" customFormat="1" ht="19.5" customHeight="1" spans="1:3">
      <c r="A203" s="44" t="s">
        <v>501</v>
      </c>
      <c r="B203" s="108" t="s">
        <v>136</v>
      </c>
      <c r="C203" s="51">
        <f>C204</f>
        <v>87</v>
      </c>
    </row>
    <row r="204" s="14" customFormat="1" ht="19.5" customHeight="1" spans="1:3">
      <c r="A204" s="49" t="s">
        <v>502</v>
      </c>
      <c r="B204" s="107" t="s">
        <v>503</v>
      </c>
      <c r="C204" s="51">
        <v>87</v>
      </c>
    </row>
    <row r="205" s="14" customFormat="1" ht="19.5" customHeight="1" spans="1:3">
      <c r="A205" s="53" t="s">
        <v>101</v>
      </c>
      <c r="B205" s="54"/>
      <c r="C205" s="46">
        <f>C4+C42+C52+C59+C70+C81+C118+C143+C149+C162+C185+C188+C195+C199+C202+C203</f>
        <v>58163</v>
      </c>
    </row>
    <row r="206" ht="19.5" customHeight="1"/>
    <row r="207" ht="19.5" customHeight="1"/>
    <row r="208" ht="19.5" customHeight="1"/>
    <row r="209" ht="19.5" customHeight="1"/>
    <row r="210" ht="19.5" customHeight="1" spans="1:3">
      <c r="A210" s="16"/>
      <c r="B210" s="16"/>
      <c r="C210" s="65"/>
    </row>
    <row r="211" ht="19.5" customHeight="1" spans="1:3">
      <c r="A211" s="16"/>
      <c r="B211" s="16"/>
      <c r="C211" s="65"/>
    </row>
    <row r="212" ht="19.5" customHeight="1" spans="1:3">
      <c r="A212" s="16"/>
      <c r="B212" s="16"/>
      <c r="C212" s="65"/>
    </row>
    <row r="213" ht="19.5" customHeight="1" spans="1:3">
      <c r="A213" s="16"/>
      <c r="B213" s="16"/>
      <c r="C213" s="65"/>
    </row>
    <row r="214" ht="19.5" customHeight="1" spans="1:3">
      <c r="A214" s="16"/>
      <c r="B214" s="16"/>
      <c r="C214" s="65"/>
    </row>
    <row r="215" ht="19.5" customHeight="1" spans="1:3">
      <c r="A215" s="16"/>
      <c r="B215" s="16"/>
      <c r="C215" s="65"/>
    </row>
    <row r="216" ht="19.5" customHeight="1" spans="1:3">
      <c r="A216" s="16"/>
      <c r="B216" s="16"/>
      <c r="C216" s="65"/>
    </row>
    <row r="217" ht="19.5" customHeight="1" spans="1:3">
      <c r="A217" s="16"/>
      <c r="B217" s="16"/>
      <c r="C217" s="65"/>
    </row>
    <row r="218" ht="13.5" spans="1:3">
      <c r="A218" s="16"/>
      <c r="B218" s="16"/>
      <c r="C218" s="65"/>
    </row>
    <row r="219" ht="13.5" spans="1:3">
      <c r="A219" s="16"/>
      <c r="B219" s="16"/>
      <c r="C219" s="65"/>
    </row>
    <row r="220" ht="13.5" spans="1:3">
      <c r="A220" s="16"/>
      <c r="B220" s="16"/>
      <c r="C220" s="65"/>
    </row>
    <row r="221" ht="13.5" spans="1:3">
      <c r="A221" s="16"/>
      <c r="B221" s="16"/>
      <c r="C221" s="65"/>
    </row>
    <row r="222" spans="2:2">
      <c r="B222" s="15"/>
    </row>
    <row r="223" spans="2:2">
      <c r="B223" s="15"/>
    </row>
    <row r="224" spans="2:2">
      <c r="B224" s="15"/>
    </row>
    <row r="225" spans="2:2">
      <c r="B225" s="15"/>
    </row>
    <row r="226" spans="2:2">
      <c r="B226" s="15"/>
    </row>
    <row r="227" spans="2:2">
      <c r="B227" s="15"/>
    </row>
  </sheetData>
  <mergeCells count="2">
    <mergeCell ref="A1:C1"/>
    <mergeCell ref="A205:B20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64"/>
  <sheetViews>
    <sheetView tabSelected="1" workbookViewId="0">
      <selection activeCell="C30" sqref="C30"/>
    </sheetView>
  </sheetViews>
  <sheetFormatPr defaultColWidth="9" defaultRowHeight="15.75" outlineLevelCol="2"/>
  <cols>
    <col min="1" max="1" width="18.8833333333333" style="90" customWidth="1"/>
    <col min="2" max="2" width="39.1083333333333" style="90" customWidth="1"/>
    <col min="3" max="3" width="23" style="91" customWidth="1"/>
    <col min="4" max="16384" width="9" style="90"/>
  </cols>
  <sheetData>
    <row r="1" ht="30" customHeight="1" spans="1:3">
      <c r="A1" s="17" t="s">
        <v>504</v>
      </c>
      <c r="B1" s="17"/>
      <c r="C1" s="17"/>
    </row>
    <row r="2" s="86" customFormat="1" ht="20" customHeight="1" spans="1:3">
      <c r="A2" s="92"/>
      <c r="B2" s="92"/>
      <c r="C2" s="68" t="s">
        <v>1</v>
      </c>
    </row>
    <row r="3" s="87" customFormat="1" ht="23.1" customHeight="1" spans="1:3">
      <c r="A3" s="93" t="s">
        <v>146</v>
      </c>
      <c r="B3" s="93" t="s">
        <v>147</v>
      </c>
      <c r="C3" s="79" t="s">
        <v>6</v>
      </c>
    </row>
    <row r="4" s="88" customFormat="1" ht="20.1" customHeight="1" spans="1:3">
      <c r="A4" s="94" t="s">
        <v>505</v>
      </c>
      <c r="B4" s="95" t="s">
        <v>506</v>
      </c>
      <c r="C4" s="96">
        <f>SUM(C5:C8)</f>
        <v>10315</v>
      </c>
    </row>
    <row r="5" s="89" customFormat="1" ht="20.1" customHeight="1" spans="1:3">
      <c r="A5" s="97" t="s">
        <v>507</v>
      </c>
      <c r="B5" s="98" t="s">
        <v>508</v>
      </c>
      <c r="C5" s="99">
        <v>5642</v>
      </c>
    </row>
    <row r="6" s="89" customFormat="1" ht="20.1" customHeight="1" spans="1:3">
      <c r="A6" s="97" t="s">
        <v>509</v>
      </c>
      <c r="B6" s="98" t="s">
        <v>510</v>
      </c>
      <c r="C6" s="99">
        <v>1666</v>
      </c>
    </row>
    <row r="7" s="89" customFormat="1" ht="20.1" customHeight="1" spans="1:3">
      <c r="A7" s="97" t="s">
        <v>511</v>
      </c>
      <c r="B7" s="98" t="s">
        <v>512</v>
      </c>
      <c r="C7" s="99">
        <v>446</v>
      </c>
    </row>
    <row r="8" s="89" customFormat="1" ht="20.1" customHeight="1" spans="1:3">
      <c r="A8" s="97" t="s">
        <v>513</v>
      </c>
      <c r="B8" s="98" t="s">
        <v>514</v>
      </c>
      <c r="C8" s="99">
        <v>2561</v>
      </c>
    </row>
    <row r="9" s="88" customFormat="1" ht="20.1" customHeight="1" spans="1:3">
      <c r="A9" s="94" t="s">
        <v>515</v>
      </c>
      <c r="B9" s="95" t="s">
        <v>506</v>
      </c>
      <c r="C9" s="96">
        <f>SUM(C10:C19)</f>
        <v>1731</v>
      </c>
    </row>
    <row r="10" s="89" customFormat="1" ht="20.1" customHeight="1" spans="1:3">
      <c r="A10" s="97" t="s">
        <v>516</v>
      </c>
      <c r="B10" s="98" t="s">
        <v>517</v>
      </c>
      <c r="C10" s="99">
        <v>1356</v>
      </c>
    </row>
    <row r="11" s="89" customFormat="1" ht="20.1" customHeight="1" spans="1:3">
      <c r="A11" s="97" t="s">
        <v>518</v>
      </c>
      <c r="B11" s="98" t="s">
        <v>519</v>
      </c>
      <c r="C11" s="99">
        <v>9</v>
      </c>
    </row>
    <row r="12" s="89" customFormat="1" ht="20.1" customHeight="1" spans="1:3">
      <c r="A12" s="97" t="s">
        <v>520</v>
      </c>
      <c r="B12" s="98" t="s">
        <v>521</v>
      </c>
      <c r="C12" s="99">
        <v>15</v>
      </c>
    </row>
    <row r="13" s="89" customFormat="1" ht="20.1" customHeight="1" spans="1:3">
      <c r="A13" s="97" t="s">
        <v>522</v>
      </c>
      <c r="B13" s="98" t="s">
        <v>523</v>
      </c>
      <c r="C13" s="99"/>
    </row>
    <row r="14" s="89" customFormat="1" ht="20.1" customHeight="1" spans="1:3">
      <c r="A14" s="97" t="s">
        <v>524</v>
      </c>
      <c r="B14" s="98" t="s">
        <v>525</v>
      </c>
      <c r="C14" s="99">
        <v>3</v>
      </c>
    </row>
    <row r="15" s="89" customFormat="1" ht="20.1" customHeight="1" spans="1:3">
      <c r="A15" s="97" t="s">
        <v>526</v>
      </c>
      <c r="B15" s="98" t="s">
        <v>527</v>
      </c>
      <c r="C15" s="99">
        <v>32</v>
      </c>
    </row>
    <row r="16" s="89" customFormat="1" ht="20.1" customHeight="1" spans="1:3">
      <c r="A16" s="97" t="s">
        <v>528</v>
      </c>
      <c r="B16" s="98" t="s">
        <v>529</v>
      </c>
      <c r="C16" s="99"/>
    </row>
    <row r="17" s="89" customFormat="1" ht="20.1" customHeight="1" spans="1:3">
      <c r="A17" s="97" t="s">
        <v>530</v>
      </c>
      <c r="B17" s="98" t="s">
        <v>531</v>
      </c>
      <c r="C17" s="99">
        <v>290</v>
      </c>
    </row>
    <row r="18" s="89" customFormat="1" ht="20.1" customHeight="1" spans="1:3">
      <c r="A18" s="97" t="s">
        <v>532</v>
      </c>
      <c r="B18" s="98" t="s">
        <v>533</v>
      </c>
      <c r="C18" s="99">
        <v>6</v>
      </c>
    </row>
    <row r="19" s="89" customFormat="1" ht="20.1" customHeight="1" spans="1:3">
      <c r="A19" s="97" t="s">
        <v>534</v>
      </c>
      <c r="B19" s="98" t="s">
        <v>535</v>
      </c>
      <c r="C19" s="99">
        <v>20</v>
      </c>
    </row>
    <row r="20" s="88" customFormat="1" ht="20.1" customHeight="1" spans="1:3">
      <c r="A20" s="94" t="s">
        <v>536</v>
      </c>
      <c r="B20" s="95" t="s">
        <v>537</v>
      </c>
      <c r="C20" s="96">
        <f>SUM(C21:C23)</f>
        <v>13643</v>
      </c>
    </row>
    <row r="21" s="89" customFormat="1" ht="20.1" customHeight="1" spans="1:3">
      <c r="A21" s="97" t="s">
        <v>538</v>
      </c>
      <c r="B21" s="98" t="s">
        <v>539</v>
      </c>
      <c r="C21" s="99">
        <v>13042</v>
      </c>
    </row>
    <row r="22" s="89" customFormat="1" ht="20.1" customHeight="1" spans="1:3">
      <c r="A22" s="97" t="s">
        <v>540</v>
      </c>
      <c r="B22" s="98" t="s">
        <v>541</v>
      </c>
      <c r="C22" s="99">
        <v>601</v>
      </c>
    </row>
    <row r="23" s="89" customFormat="1" ht="20.1" customHeight="1" spans="1:3">
      <c r="A23" s="97" t="s">
        <v>542</v>
      </c>
      <c r="B23" s="98" t="s">
        <v>543</v>
      </c>
      <c r="C23" s="99"/>
    </row>
    <row r="24" s="88" customFormat="1" ht="20.1" customHeight="1" spans="1:3">
      <c r="A24" s="94" t="s">
        <v>544</v>
      </c>
      <c r="B24" s="95" t="s">
        <v>545</v>
      </c>
      <c r="C24" s="96">
        <f>SUM(C25:C29)</f>
        <v>2485</v>
      </c>
    </row>
    <row r="25" s="89" customFormat="1" ht="20.1" customHeight="1" spans="1:3">
      <c r="A25" s="97" t="s">
        <v>546</v>
      </c>
      <c r="B25" s="98" t="s">
        <v>547</v>
      </c>
      <c r="C25" s="99">
        <v>335</v>
      </c>
    </row>
    <row r="26" s="89" customFormat="1" ht="20.1" customHeight="1" spans="1:3">
      <c r="A26" s="97" t="s">
        <v>548</v>
      </c>
      <c r="B26" s="98" t="s">
        <v>549</v>
      </c>
      <c r="C26" s="99"/>
    </row>
    <row r="27" s="89" customFormat="1" ht="20.1" customHeight="1" spans="1:3">
      <c r="A27" s="97" t="s">
        <v>550</v>
      </c>
      <c r="B27" s="98" t="s">
        <v>551</v>
      </c>
      <c r="C27" s="99"/>
    </row>
    <row r="28" s="89" customFormat="1" ht="20.1" customHeight="1" spans="1:3">
      <c r="A28" s="97" t="s">
        <v>552</v>
      </c>
      <c r="B28" s="98" t="s">
        <v>553</v>
      </c>
      <c r="C28" s="99">
        <v>1034</v>
      </c>
    </row>
    <row r="29" s="89" customFormat="1" ht="20.1" customHeight="1" spans="1:3">
      <c r="A29" s="97" t="s">
        <v>554</v>
      </c>
      <c r="B29" s="98" t="s">
        <v>555</v>
      </c>
      <c r="C29" s="99">
        <v>1116</v>
      </c>
    </row>
    <row r="30" s="89" customFormat="1" ht="20.1" customHeight="1" spans="1:3">
      <c r="A30" s="69" t="s">
        <v>101</v>
      </c>
      <c r="B30" s="70"/>
      <c r="C30" s="100">
        <f>C24+C20+C9+C4</f>
        <v>28174</v>
      </c>
    </row>
    <row r="31" s="89" customFormat="1" ht="20.1" customHeight="1" spans="1:3">
      <c r="A31" s="90"/>
      <c r="B31" s="101" t="s">
        <v>144</v>
      </c>
      <c r="C31" s="91"/>
    </row>
    <row r="32" s="87" customFormat="1" ht="20.1" customHeight="1" spans="1:3">
      <c r="A32" s="90"/>
      <c r="B32" s="101" t="s">
        <v>144</v>
      </c>
      <c r="C32" s="91"/>
    </row>
    <row r="33" s="86" customFormat="1" ht="20.1" customHeight="1" spans="1:3">
      <c r="A33" s="90"/>
      <c r="B33" s="101" t="s">
        <v>144</v>
      </c>
      <c r="C33" s="91"/>
    </row>
    <row r="34" s="86" customFormat="1" ht="20.1" customHeight="1" spans="1:3">
      <c r="A34" s="90"/>
      <c r="B34" s="101" t="s">
        <v>144</v>
      </c>
      <c r="C34" s="91"/>
    </row>
    <row r="35" s="86" customFormat="1" ht="20.1" customHeight="1" spans="1:3">
      <c r="A35" s="90"/>
      <c r="B35" s="101" t="s">
        <v>144</v>
      </c>
      <c r="C35" s="91"/>
    </row>
    <row r="36" s="86" customFormat="1" ht="20.1" customHeight="1" spans="1:3">
      <c r="A36" s="90"/>
      <c r="B36" s="90"/>
      <c r="C36" s="91"/>
    </row>
    <row r="37" s="86" customFormat="1" ht="20.1" customHeight="1" spans="1:3">
      <c r="A37" s="90"/>
      <c r="B37" s="90"/>
      <c r="C37" s="91"/>
    </row>
    <row r="38" s="86" customFormat="1" ht="20.1" customHeight="1" spans="1:3">
      <c r="A38" s="90"/>
      <c r="B38" s="90"/>
      <c r="C38" s="91"/>
    </row>
    <row r="39" s="86" customFormat="1" ht="20.1" customHeight="1" spans="1:3">
      <c r="A39" s="90"/>
      <c r="B39" s="90"/>
      <c r="C39" s="91"/>
    </row>
    <row r="40" s="86" customFormat="1" ht="20.1" customHeight="1" spans="1:3">
      <c r="A40" s="90"/>
      <c r="B40" s="90"/>
      <c r="C40" s="91"/>
    </row>
    <row r="41" s="86" customFormat="1" ht="20.1" customHeight="1" spans="1:3">
      <c r="A41" s="90"/>
      <c r="B41" s="90"/>
      <c r="C41" s="91"/>
    </row>
    <row r="42" s="86" customFormat="1" ht="20.1" customHeight="1" spans="1:3">
      <c r="A42" s="90"/>
      <c r="B42" s="90"/>
      <c r="C42" s="91"/>
    </row>
    <row r="43" s="86" customFormat="1" ht="20.1" customHeight="1" spans="1:3">
      <c r="A43" s="90"/>
      <c r="B43" s="90"/>
      <c r="C43" s="91"/>
    </row>
    <row r="44" s="86" customFormat="1" ht="20.1" customHeight="1" spans="1:3">
      <c r="A44" s="90"/>
      <c r="B44" s="90"/>
      <c r="C44" s="91"/>
    </row>
    <row r="45" s="86" customFormat="1" ht="20.1" customHeight="1" spans="1:3">
      <c r="A45" s="90"/>
      <c r="B45" s="90"/>
      <c r="C45" s="91"/>
    </row>
    <row r="46" s="86" customFormat="1" ht="20.1" customHeight="1" spans="1:3">
      <c r="A46" s="90"/>
      <c r="B46" s="90"/>
      <c r="C46" s="91"/>
    </row>
    <row r="47" s="86" customFormat="1" ht="20.1" customHeight="1" spans="1:3">
      <c r="A47" s="90"/>
      <c r="B47" s="90"/>
      <c r="C47" s="91"/>
    </row>
    <row r="48" s="86" customFormat="1" ht="20.1" customHeight="1" spans="1:3">
      <c r="A48" s="90"/>
      <c r="B48" s="90"/>
      <c r="C48" s="91"/>
    </row>
    <row r="49" s="86" customFormat="1" ht="20.1" customHeight="1" spans="1:3">
      <c r="A49" s="90"/>
      <c r="B49" s="90"/>
      <c r="C49" s="91"/>
    </row>
    <row r="50" s="86" customFormat="1" ht="20.1" customHeight="1" spans="1:3">
      <c r="A50" s="90"/>
      <c r="B50" s="90"/>
      <c r="C50" s="91"/>
    </row>
    <row r="51" s="86" customFormat="1" ht="24" customHeight="1" spans="1:3">
      <c r="A51" s="90"/>
      <c r="B51" s="90"/>
      <c r="C51" s="91"/>
    </row>
    <row r="52" s="86" customFormat="1" spans="1:3">
      <c r="A52" s="90"/>
      <c r="B52" s="90"/>
      <c r="C52" s="91"/>
    </row>
    <row r="53" s="86" customFormat="1" spans="1:3">
      <c r="A53" s="90"/>
      <c r="B53" s="90"/>
      <c r="C53" s="91"/>
    </row>
    <row r="54" s="86" customFormat="1" spans="1:3">
      <c r="A54" s="90"/>
      <c r="B54" s="90"/>
      <c r="C54" s="91"/>
    </row>
    <row r="55" s="86" customFormat="1" spans="1:3">
      <c r="A55" s="90"/>
      <c r="B55" s="90"/>
      <c r="C55" s="91"/>
    </row>
    <row r="56" s="86" customFormat="1" spans="1:3">
      <c r="A56" s="90"/>
      <c r="B56" s="90"/>
      <c r="C56" s="91"/>
    </row>
    <row r="57" s="86" customFormat="1" spans="1:3">
      <c r="A57" s="90"/>
      <c r="B57" s="90"/>
      <c r="C57" s="91"/>
    </row>
    <row r="58" s="86" customFormat="1" spans="1:3">
      <c r="A58" s="90"/>
      <c r="B58" s="90"/>
      <c r="C58" s="91"/>
    </row>
    <row r="59" s="86" customFormat="1" spans="1:3">
      <c r="A59" s="90"/>
      <c r="B59" s="90"/>
      <c r="C59" s="91"/>
    </row>
    <row r="60" s="86" customFormat="1" spans="1:3">
      <c r="A60" s="90"/>
      <c r="B60" s="90"/>
      <c r="C60" s="91"/>
    </row>
    <row r="61" s="86" customFormat="1" spans="1:3">
      <c r="A61" s="90"/>
      <c r="B61" s="90"/>
      <c r="C61" s="91"/>
    </row>
    <row r="62" s="86" customFormat="1" spans="1:3">
      <c r="A62" s="90"/>
      <c r="B62" s="90"/>
      <c r="C62" s="91"/>
    </row>
    <row r="63" s="86" customFormat="1" spans="1:3">
      <c r="A63" s="90"/>
      <c r="B63" s="90"/>
      <c r="C63" s="91"/>
    </row>
    <row r="64" s="87" customFormat="1" spans="1:3">
      <c r="A64" s="90"/>
      <c r="B64" s="90"/>
      <c r="C64" s="91"/>
    </row>
  </sheetData>
  <mergeCells count="2">
    <mergeCell ref="A1:C1"/>
    <mergeCell ref="A30:B30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9"/>
  <sheetViews>
    <sheetView workbookViewId="0">
      <selection activeCell="A2" sqref="A2:H19"/>
    </sheetView>
  </sheetViews>
  <sheetFormatPr defaultColWidth="9" defaultRowHeight="13.5" outlineLevelCol="7"/>
  <cols>
    <col min="1" max="1" width="35" customWidth="1"/>
    <col min="2" max="2" width="10" customWidth="1"/>
    <col min="3" max="3" width="27.6666666666667" customWidth="1"/>
    <col min="4" max="7" width="10" customWidth="1"/>
    <col min="8" max="8" width="10.6666666666667" customWidth="1"/>
  </cols>
  <sheetData>
    <row r="1" ht="35" customHeight="1" spans="1:8">
      <c r="A1" s="17" t="s">
        <v>556</v>
      </c>
      <c r="B1" s="17"/>
      <c r="C1" s="17"/>
      <c r="D1" s="17"/>
      <c r="E1" s="17"/>
      <c r="F1" s="17"/>
      <c r="G1" s="17"/>
      <c r="H1" s="17"/>
    </row>
    <row r="2" ht="20" customHeight="1" spans="1:8">
      <c r="A2" s="68" t="s">
        <v>1</v>
      </c>
      <c r="B2" s="68"/>
      <c r="C2" s="68"/>
      <c r="D2" s="68"/>
      <c r="E2" s="68"/>
      <c r="F2" s="68"/>
      <c r="G2" s="68"/>
      <c r="H2" s="68"/>
    </row>
    <row r="3" ht="25.5" customHeight="1" spans="1:8">
      <c r="A3" s="69" t="s">
        <v>557</v>
      </c>
      <c r="B3" s="70"/>
      <c r="C3" s="71" t="s">
        <v>558</v>
      </c>
      <c r="D3" s="72"/>
      <c r="E3" s="72"/>
      <c r="F3" s="72"/>
      <c r="G3" s="72"/>
      <c r="H3" s="73"/>
    </row>
    <row r="4" ht="24.75" customHeight="1" spans="1:8">
      <c r="A4" s="74" t="s">
        <v>559</v>
      </c>
      <c r="B4" s="74" t="s">
        <v>6</v>
      </c>
      <c r="C4" s="75" t="s">
        <v>559</v>
      </c>
      <c r="D4" s="75" t="s">
        <v>101</v>
      </c>
      <c r="E4" s="71" t="s">
        <v>560</v>
      </c>
      <c r="F4" s="72"/>
      <c r="G4" s="73"/>
      <c r="H4" s="76" t="s">
        <v>561</v>
      </c>
    </row>
    <row r="5" ht="24.75" customHeight="1" spans="1:8">
      <c r="A5" s="77"/>
      <c r="B5" s="77"/>
      <c r="C5" s="78"/>
      <c r="D5" s="78"/>
      <c r="E5" s="79" t="s">
        <v>562</v>
      </c>
      <c r="F5" s="79" t="s">
        <v>563</v>
      </c>
      <c r="G5" s="79" t="s">
        <v>564</v>
      </c>
      <c r="H5" s="80"/>
    </row>
    <row r="6" ht="20.25" customHeight="1" spans="1:8">
      <c r="A6" s="81" t="s">
        <v>565</v>
      </c>
      <c r="B6" s="82"/>
      <c r="C6" s="81" t="s">
        <v>566</v>
      </c>
      <c r="D6" s="83"/>
      <c r="E6" s="83"/>
      <c r="F6" s="83"/>
      <c r="G6" s="83"/>
      <c r="H6" s="81"/>
    </row>
    <row r="7" ht="20.25" customHeight="1" spans="1:8">
      <c r="A7" s="81" t="s">
        <v>567</v>
      </c>
      <c r="B7" s="82"/>
      <c r="C7" s="81" t="s">
        <v>568</v>
      </c>
      <c r="D7" s="83"/>
      <c r="E7" s="83"/>
      <c r="F7" s="83"/>
      <c r="G7" s="83"/>
      <c r="H7" s="81"/>
    </row>
    <row r="8" ht="20.25" customHeight="1" spans="1:8">
      <c r="A8" s="81" t="s">
        <v>569</v>
      </c>
      <c r="B8" s="81"/>
      <c r="C8" s="81" t="s">
        <v>570</v>
      </c>
      <c r="D8" s="83"/>
      <c r="E8" s="83"/>
      <c r="F8" s="83"/>
      <c r="G8" s="83"/>
      <c r="H8" s="81"/>
    </row>
    <row r="9" ht="20.25" customHeight="1" spans="1:8">
      <c r="A9" s="81" t="s">
        <v>571</v>
      </c>
      <c r="B9" s="81">
        <v>349</v>
      </c>
      <c r="C9" s="81" t="s">
        <v>572</v>
      </c>
      <c r="D9" s="83"/>
      <c r="E9" s="83"/>
      <c r="F9" s="83"/>
      <c r="G9" s="83"/>
      <c r="H9" s="81"/>
    </row>
    <row r="10" ht="20.25" customHeight="1" spans="1:8">
      <c r="A10" s="81" t="s">
        <v>573</v>
      </c>
      <c r="B10" s="81">
        <v>31951</v>
      </c>
      <c r="C10" s="81" t="s">
        <v>574</v>
      </c>
      <c r="D10" s="81">
        <f>E10</f>
        <v>12413</v>
      </c>
      <c r="E10" s="81">
        <f t="shared" ref="E10:E18" si="0">F10+G10</f>
        <v>12413</v>
      </c>
      <c r="F10" s="81">
        <v>12413</v>
      </c>
      <c r="G10" s="81"/>
      <c r="H10" s="81"/>
    </row>
    <row r="11" ht="20.25" customHeight="1" spans="1:8">
      <c r="A11" s="81" t="s">
        <v>575</v>
      </c>
      <c r="B11" s="81"/>
      <c r="C11" s="81" t="s">
        <v>576</v>
      </c>
      <c r="D11" s="81"/>
      <c r="E11" s="81"/>
      <c r="F11" s="81"/>
      <c r="G11" s="83"/>
      <c r="H11" s="81"/>
    </row>
    <row r="12" ht="20.25" customHeight="1" spans="1:8">
      <c r="A12" s="81" t="s">
        <v>577</v>
      </c>
      <c r="B12" s="81"/>
      <c r="C12" s="81" t="s">
        <v>578</v>
      </c>
      <c r="D12" s="81"/>
      <c r="E12" s="81"/>
      <c r="F12" s="81"/>
      <c r="G12" s="83"/>
      <c r="H12" s="81"/>
    </row>
    <row r="13" ht="20.25" customHeight="1" spans="1:8">
      <c r="A13" s="81" t="s">
        <v>579</v>
      </c>
      <c r="B13" s="81"/>
      <c r="C13" s="81" t="s">
        <v>580</v>
      </c>
      <c r="D13" s="81">
        <v>100</v>
      </c>
      <c r="E13" s="81">
        <f t="shared" si="0"/>
        <v>100</v>
      </c>
      <c r="F13" s="81">
        <v>100</v>
      </c>
      <c r="G13" s="81"/>
      <c r="H13" s="81"/>
    </row>
    <row r="14" ht="20.25" customHeight="1" spans="1:8">
      <c r="A14" s="81" t="s">
        <v>581</v>
      </c>
      <c r="B14" s="81"/>
      <c r="C14" s="81" t="s">
        <v>582</v>
      </c>
      <c r="D14" s="81"/>
      <c r="E14" s="81"/>
      <c r="F14" s="81"/>
      <c r="G14" s="83"/>
      <c r="H14" s="81"/>
    </row>
    <row r="15" ht="20.25" customHeight="1" spans="1:8">
      <c r="A15" s="81" t="s">
        <v>583</v>
      </c>
      <c r="B15" s="81"/>
      <c r="C15" s="81" t="s">
        <v>584</v>
      </c>
      <c r="D15" s="81"/>
      <c r="E15" s="81"/>
      <c r="F15" s="81"/>
      <c r="G15" s="83"/>
      <c r="H15" s="81"/>
    </row>
    <row r="16" ht="33" customHeight="1" spans="1:8">
      <c r="A16" s="81" t="s">
        <v>585</v>
      </c>
      <c r="B16" s="81"/>
      <c r="C16" s="81" t="s">
        <v>586</v>
      </c>
      <c r="D16" s="81">
        <v>123</v>
      </c>
      <c r="E16" s="81"/>
      <c r="F16" s="81"/>
      <c r="G16" s="83"/>
      <c r="H16" s="81">
        <v>123</v>
      </c>
    </row>
    <row r="17" ht="20.25" customHeight="1" spans="1:8">
      <c r="A17" s="81" t="s">
        <v>587</v>
      </c>
      <c r="B17" s="81">
        <v>100</v>
      </c>
      <c r="C17" s="81" t="s">
        <v>588</v>
      </c>
      <c r="D17" s="81">
        <v>14000</v>
      </c>
      <c r="E17" s="81">
        <f t="shared" si="0"/>
        <v>14000</v>
      </c>
      <c r="F17" s="81">
        <v>14000</v>
      </c>
      <c r="G17" s="81"/>
      <c r="H17" s="81"/>
    </row>
    <row r="18" ht="20.25" customHeight="1" spans="1:8">
      <c r="A18" s="81" t="s">
        <v>589</v>
      </c>
      <c r="B18" s="81">
        <v>123</v>
      </c>
      <c r="C18" s="81" t="s">
        <v>590</v>
      </c>
      <c r="D18" s="81">
        <v>5887</v>
      </c>
      <c r="E18" s="81">
        <f t="shared" si="0"/>
        <v>5887</v>
      </c>
      <c r="F18" s="81">
        <v>5887</v>
      </c>
      <c r="G18" s="81"/>
      <c r="H18" s="81"/>
    </row>
    <row r="19" ht="34.5" customHeight="1" spans="1:8">
      <c r="A19" s="84" t="s">
        <v>591</v>
      </c>
      <c r="B19" s="85">
        <f t="shared" ref="B19:F19" si="1">SUM(B6:B18)</f>
        <v>32523</v>
      </c>
      <c r="C19" s="84" t="s">
        <v>592</v>
      </c>
      <c r="D19" s="85">
        <f t="shared" si="1"/>
        <v>32523</v>
      </c>
      <c r="E19" s="85">
        <f t="shared" si="1"/>
        <v>32400</v>
      </c>
      <c r="F19" s="85">
        <f t="shared" si="1"/>
        <v>32400</v>
      </c>
      <c r="G19" s="85"/>
      <c r="H19" s="85">
        <f>SUM(H6:H18)</f>
        <v>123</v>
      </c>
    </row>
  </sheetData>
  <mergeCells count="10">
    <mergeCell ref="A1:H1"/>
    <mergeCell ref="A2:H2"/>
    <mergeCell ref="A3:B3"/>
    <mergeCell ref="C3:H3"/>
    <mergeCell ref="E4:G4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48"/>
  <sheetViews>
    <sheetView topLeftCell="A10" workbookViewId="0">
      <selection activeCell="B32" sqref="B32"/>
    </sheetView>
  </sheetViews>
  <sheetFormatPr defaultColWidth="7" defaultRowHeight="15"/>
  <cols>
    <col min="1" max="1" width="17.8833333333333" style="13" customWidth="1"/>
    <col min="2" max="2" width="54.2166666666667" style="14" customWidth="1"/>
    <col min="3" max="3" width="14.1083333333333" style="34" customWidth="1"/>
    <col min="4" max="4" width="10.3333333333333" style="14" hidden="1" customWidth="1"/>
    <col min="5" max="5" width="9.66666666666667" style="16" hidden="1" customWidth="1"/>
    <col min="6" max="6" width="8.10833333333333" style="16" hidden="1" customWidth="1"/>
    <col min="7" max="7" width="9.66666666666667" style="35" hidden="1" customWidth="1"/>
    <col min="8" max="8" width="17.4416666666667" style="35" hidden="1" customWidth="1"/>
    <col min="9" max="9" width="12.4416666666667" style="36" hidden="1" customWidth="1"/>
    <col min="10" max="10" width="7" style="37" hidden="1" customWidth="1"/>
    <col min="11" max="12" width="7" style="16" hidden="1" customWidth="1"/>
    <col min="13" max="13" width="13.8833333333333" style="16" hidden="1" customWidth="1"/>
    <col min="14" max="14" width="7.88333333333333" style="16" hidden="1" customWidth="1"/>
    <col min="15" max="15" width="9.44166666666667" style="16" hidden="1" customWidth="1"/>
    <col min="16" max="16" width="6.88333333333333" style="16" hidden="1" customWidth="1"/>
    <col min="17" max="17" width="9" style="16" hidden="1" customWidth="1"/>
    <col min="18" max="18" width="5.88333333333333" style="16" hidden="1" customWidth="1"/>
    <col min="19" max="19" width="5.21666666666667" style="16" hidden="1" customWidth="1"/>
    <col min="20" max="20" width="6.44166666666667" style="16" hidden="1" customWidth="1"/>
    <col min="21" max="22" width="7" style="16" hidden="1" customWidth="1"/>
    <col min="23" max="23" width="10.6666666666667" style="16" hidden="1" customWidth="1"/>
    <col min="24" max="24" width="10.4416666666667" style="16" hidden="1" customWidth="1"/>
    <col min="25" max="25" width="1.44166666666667" style="16" hidden="1" customWidth="1"/>
    <col min="26" max="16384" width="7" style="16"/>
  </cols>
  <sheetData>
    <row r="1" s="32" customFormat="1" ht="37.5" customHeight="1" spans="1:10">
      <c r="A1" s="17" t="s">
        <v>593</v>
      </c>
      <c r="B1" s="17"/>
      <c r="C1" s="17"/>
      <c r="D1" s="38"/>
      <c r="J1" s="57"/>
    </row>
    <row r="2" s="14" customFormat="1" ht="20.25" customHeight="1" spans="1:13">
      <c r="A2" s="18"/>
      <c r="B2" s="19"/>
      <c r="C2" s="39" t="s">
        <v>1</v>
      </c>
      <c r="E2" s="14">
        <v>12.11</v>
      </c>
      <c r="G2" s="14">
        <v>12.22</v>
      </c>
      <c r="J2" s="34"/>
      <c r="M2" s="14">
        <v>1.2</v>
      </c>
    </row>
    <row r="3" s="33" customFormat="1" ht="30" customHeight="1" spans="1:15">
      <c r="A3" s="40" t="s">
        <v>146</v>
      </c>
      <c r="B3" s="41" t="s">
        <v>147</v>
      </c>
      <c r="C3" s="42" t="s">
        <v>6</v>
      </c>
      <c r="G3" s="43" t="s">
        <v>146</v>
      </c>
      <c r="H3" s="43" t="s">
        <v>594</v>
      </c>
      <c r="I3" s="43" t="s">
        <v>101</v>
      </c>
      <c r="J3" s="58"/>
      <c r="M3" s="43" t="s">
        <v>146</v>
      </c>
      <c r="N3" s="59" t="s">
        <v>594</v>
      </c>
      <c r="O3" s="43" t="s">
        <v>101</v>
      </c>
    </row>
    <row r="4" s="14" customFormat="1" ht="24.9" customHeight="1" spans="1:25">
      <c r="A4" s="44" t="s">
        <v>406</v>
      </c>
      <c r="B4" s="45" t="s">
        <v>123</v>
      </c>
      <c r="C4" s="46">
        <f>C5+C12</f>
        <v>12413</v>
      </c>
      <c r="D4" s="15">
        <v>105429</v>
      </c>
      <c r="E4" s="47">
        <v>595734.14</v>
      </c>
      <c r="F4" s="14">
        <f>104401+13602</f>
        <v>118003</v>
      </c>
      <c r="G4" s="48" t="s">
        <v>107</v>
      </c>
      <c r="H4" s="48" t="s">
        <v>108</v>
      </c>
      <c r="I4" s="60">
        <v>596221.15</v>
      </c>
      <c r="J4" s="34">
        <f t="shared" ref="J4:J6" si="0">G4-A4</f>
        <v>-11</v>
      </c>
      <c r="K4" s="15">
        <f t="shared" ref="K4:K6" si="1">I4-C4</f>
        <v>583808.15</v>
      </c>
      <c r="L4" s="15">
        <v>75943</v>
      </c>
      <c r="M4" s="48" t="s">
        <v>107</v>
      </c>
      <c r="N4" s="48" t="s">
        <v>108</v>
      </c>
      <c r="O4" s="60">
        <v>643048.95</v>
      </c>
      <c r="P4" s="34">
        <f t="shared" ref="P4:P6" si="2">M4-A4</f>
        <v>-11</v>
      </c>
      <c r="Q4" s="15">
        <f t="shared" ref="Q4:Q6" si="3">O4-C4</f>
        <v>630635.95</v>
      </c>
      <c r="S4" s="14">
        <v>717759</v>
      </c>
      <c r="U4" s="62" t="s">
        <v>107</v>
      </c>
      <c r="V4" s="62" t="s">
        <v>108</v>
      </c>
      <c r="W4" s="63">
        <v>659380.53</v>
      </c>
      <c r="X4" s="14">
        <f t="shared" ref="X4:X6" si="4">C4-W4</f>
        <v>-646967.53</v>
      </c>
      <c r="Y4" s="14">
        <f t="shared" ref="Y4:Y6" si="5">U4-A4</f>
        <v>-11</v>
      </c>
    </row>
    <row r="5" s="14" customFormat="1" ht="24.9" customHeight="1" spans="1:25">
      <c r="A5" s="49" t="s">
        <v>595</v>
      </c>
      <c r="B5" s="50" t="s">
        <v>596</v>
      </c>
      <c r="C5" s="51">
        <f>SUM(C6:C11)</f>
        <v>12064</v>
      </c>
      <c r="D5" s="15"/>
      <c r="E5" s="15">
        <v>7616.62</v>
      </c>
      <c r="G5" s="48" t="s">
        <v>110</v>
      </c>
      <c r="H5" s="48" t="s">
        <v>111</v>
      </c>
      <c r="I5" s="60">
        <v>7616.62</v>
      </c>
      <c r="J5" s="34">
        <f t="shared" si="0"/>
        <v>-1107</v>
      </c>
      <c r="K5" s="15">
        <f t="shared" si="1"/>
        <v>-4447.38</v>
      </c>
      <c r="L5" s="15"/>
      <c r="M5" s="48" t="s">
        <v>110</v>
      </c>
      <c r="N5" s="48" t="s">
        <v>111</v>
      </c>
      <c r="O5" s="60">
        <v>7749.58</v>
      </c>
      <c r="P5" s="34">
        <f t="shared" si="2"/>
        <v>-1107</v>
      </c>
      <c r="Q5" s="15">
        <f t="shared" si="3"/>
        <v>-4314.42</v>
      </c>
      <c r="U5" s="62" t="s">
        <v>110</v>
      </c>
      <c r="V5" s="62" t="s">
        <v>111</v>
      </c>
      <c r="W5" s="63">
        <v>8475.47</v>
      </c>
      <c r="X5" s="14">
        <f t="shared" si="4"/>
        <v>3588.53</v>
      </c>
      <c r="Y5" s="14">
        <f t="shared" si="5"/>
        <v>-1107</v>
      </c>
    </row>
    <row r="6" s="14" customFormat="1" ht="24.9" customHeight="1" spans="1:25">
      <c r="A6" s="49" t="s">
        <v>597</v>
      </c>
      <c r="B6" s="52" t="s">
        <v>598</v>
      </c>
      <c r="C6" s="51">
        <v>8010</v>
      </c>
      <c r="D6" s="15"/>
      <c r="E6" s="15">
        <v>3922.87</v>
      </c>
      <c r="G6" s="48" t="s">
        <v>113</v>
      </c>
      <c r="H6" s="48" t="s">
        <v>114</v>
      </c>
      <c r="I6" s="60">
        <v>3922.87</v>
      </c>
      <c r="J6" s="34">
        <f t="shared" si="0"/>
        <v>-110700</v>
      </c>
      <c r="K6" s="15">
        <f t="shared" si="1"/>
        <v>-4087.13</v>
      </c>
      <c r="L6" s="15">
        <v>750</v>
      </c>
      <c r="M6" s="48" t="s">
        <v>113</v>
      </c>
      <c r="N6" s="48" t="s">
        <v>114</v>
      </c>
      <c r="O6" s="60">
        <v>4041.81</v>
      </c>
      <c r="P6" s="34">
        <f t="shared" si="2"/>
        <v>-110700</v>
      </c>
      <c r="Q6" s="15">
        <f t="shared" si="3"/>
        <v>-3968.19</v>
      </c>
      <c r="U6" s="62" t="s">
        <v>113</v>
      </c>
      <c r="V6" s="62" t="s">
        <v>114</v>
      </c>
      <c r="W6" s="63">
        <v>4680.94</v>
      </c>
      <c r="X6" s="14">
        <f t="shared" si="4"/>
        <v>3329.06</v>
      </c>
      <c r="Y6" s="14">
        <f t="shared" si="5"/>
        <v>-110700</v>
      </c>
    </row>
    <row r="7" s="14" customFormat="1" ht="24.9" customHeight="1" spans="1:23">
      <c r="A7" s="49" t="s">
        <v>599</v>
      </c>
      <c r="B7" s="52" t="s">
        <v>600</v>
      </c>
      <c r="C7" s="51"/>
      <c r="D7" s="15"/>
      <c r="E7" s="15"/>
      <c r="G7" s="48"/>
      <c r="H7" s="48"/>
      <c r="I7" s="60"/>
      <c r="J7" s="34"/>
      <c r="K7" s="15"/>
      <c r="L7" s="15"/>
      <c r="M7" s="48"/>
      <c r="N7" s="48"/>
      <c r="O7" s="60"/>
      <c r="P7" s="34"/>
      <c r="Q7" s="15"/>
      <c r="U7" s="62"/>
      <c r="V7" s="62"/>
      <c r="W7" s="63"/>
    </row>
    <row r="8" s="14" customFormat="1" ht="24.9" customHeight="1" spans="1:23">
      <c r="A8" s="49" t="s">
        <v>601</v>
      </c>
      <c r="B8" s="52" t="s">
        <v>602</v>
      </c>
      <c r="C8" s="51">
        <v>273</v>
      </c>
      <c r="D8" s="15"/>
      <c r="E8" s="15"/>
      <c r="G8" s="48"/>
      <c r="H8" s="48"/>
      <c r="I8" s="60"/>
      <c r="J8" s="34"/>
      <c r="K8" s="15"/>
      <c r="L8" s="15"/>
      <c r="M8" s="48"/>
      <c r="N8" s="48"/>
      <c r="O8" s="60"/>
      <c r="P8" s="34"/>
      <c r="Q8" s="15"/>
      <c r="U8" s="62"/>
      <c r="V8" s="62"/>
      <c r="W8" s="63"/>
    </row>
    <row r="9" s="14" customFormat="1" ht="24.9" customHeight="1" spans="1:23">
      <c r="A9" s="49" t="s">
        <v>603</v>
      </c>
      <c r="B9" s="52" t="s">
        <v>604</v>
      </c>
      <c r="C9" s="51">
        <v>2431</v>
      </c>
      <c r="D9" s="15"/>
      <c r="E9" s="15"/>
      <c r="G9" s="48"/>
      <c r="H9" s="48"/>
      <c r="I9" s="60"/>
      <c r="J9" s="34"/>
      <c r="K9" s="15"/>
      <c r="L9" s="15"/>
      <c r="M9" s="48"/>
      <c r="N9" s="48"/>
      <c r="O9" s="60"/>
      <c r="P9" s="34"/>
      <c r="Q9" s="15"/>
      <c r="U9" s="62"/>
      <c r="V9" s="62"/>
      <c r="W9" s="63"/>
    </row>
    <row r="10" s="14" customFormat="1" ht="24.9" customHeight="1" spans="1:23">
      <c r="A10" s="49" t="s">
        <v>605</v>
      </c>
      <c r="B10" s="52" t="s">
        <v>606</v>
      </c>
      <c r="C10" s="51">
        <v>180</v>
      </c>
      <c r="D10" s="15"/>
      <c r="E10" s="15"/>
      <c r="G10" s="48"/>
      <c r="H10" s="48"/>
      <c r="I10" s="60"/>
      <c r="J10" s="34"/>
      <c r="K10" s="15"/>
      <c r="L10" s="15"/>
      <c r="M10" s="48"/>
      <c r="N10" s="48"/>
      <c r="O10" s="60"/>
      <c r="P10" s="34"/>
      <c r="Q10" s="15"/>
      <c r="U10" s="62"/>
      <c r="V10" s="62"/>
      <c r="W10" s="63"/>
    </row>
    <row r="11" s="14" customFormat="1" ht="24.9" customHeight="1" spans="1:23">
      <c r="A11" s="49" t="s">
        <v>607</v>
      </c>
      <c r="B11" s="52" t="s">
        <v>608</v>
      </c>
      <c r="C11" s="51">
        <v>1170</v>
      </c>
      <c r="D11" s="15"/>
      <c r="E11" s="15"/>
      <c r="G11" s="48"/>
      <c r="H11" s="48"/>
      <c r="I11" s="60"/>
      <c r="J11" s="34"/>
      <c r="K11" s="15"/>
      <c r="L11" s="15"/>
      <c r="M11" s="48"/>
      <c r="N11" s="48"/>
      <c r="O11" s="60"/>
      <c r="P11" s="34"/>
      <c r="Q11" s="15"/>
      <c r="U11" s="62"/>
      <c r="V11" s="62"/>
      <c r="W11" s="63"/>
    </row>
    <row r="12" s="14" customFormat="1" ht="24.9" customHeight="1" spans="1:23">
      <c r="A12" s="49" t="s">
        <v>609</v>
      </c>
      <c r="B12" s="50" t="s">
        <v>610</v>
      </c>
      <c r="C12" s="51">
        <v>349</v>
      </c>
      <c r="D12" s="15"/>
      <c r="E12" s="15"/>
      <c r="G12" s="48"/>
      <c r="H12" s="48"/>
      <c r="I12" s="60"/>
      <c r="J12" s="34"/>
      <c r="K12" s="15"/>
      <c r="L12" s="15"/>
      <c r="M12" s="48"/>
      <c r="N12" s="48"/>
      <c r="O12" s="60"/>
      <c r="P12" s="34"/>
      <c r="Q12" s="15"/>
      <c r="U12" s="62"/>
      <c r="V12" s="62"/>
      <c r="W12" s="63"/>
    </row>
    <row r="13" s="14" customFormat="1" ht="24.9" customHeight="1" spans="1:23">
      <c r="A13" s="44" t="s">
        <v>479</v>
      </c>
      <c r="B13" s="45" t="s">
        <v>126</v>
      </c>
      <c r="C13" s="46">
        <f>C14</f>
        <v>100</v>
      </c>
      <c r="D13" s="15"/>
      <c r="E13" s="15"/>
      <c r="G13" s="48"/>
      <c r="H13" s="48"/>
      <c r="I13" s="60"/>
      <c r="J13" s="34"/>
      <c r="K13" s="15"/>
      <c r="L13" s="15"/>
      <c r="M13" s="48"/>
      <c r="N13" s="48"/>
      <c r="O13" s="60"/>
      <c r="P13" s="34"/>
      <c r="Q13" s="15"/>
      <c r="U13" s="62"/>
      <c r="V13" s="62"/>
      <c r="W13" s="63"/>
    </row>
    <row r="14" s="14" customFormat="1" ht="24.9" customHeight="1" spans="1:23">
      <c r="A14" s="49" t="s">
        <v>611</v>
      </c>
      <c r="B14" s="50" t="s">
        <v>612</v>
      </c>
      <c r="C14" s="51">
        <f>SUM(C15:C15)</f>
        <v>100</v>
      </c>
      <c r="D14" s="15"/>
      <c r="E14" s="15"/>
      <c r="G14" s="48"/>
      <c r="H14" s="48"/>
      <c r="I14" s="60"/>
      <c r="J14" s="34"/>
      <c r="K14" s="15"/>
      <c r="L14" s="15"/>
      <c r="M14" s="48"/>
      <c r="N14" s="48"/>
      <c r="O14" s="60"/>
      <c r="P14" s="34"/>
      <c r="Q14" s="15"/>
      <c r="U14" s="62"/>
      <c r="V14" s="62"/>
      <c r="W14" s="63"/>
    </row>
    <row r="15" s="14" customFormat="1" ht="24.9" customHeight="1" spans="1:23">
      <c r="A15" s="49" t="s">
        <v>613</v>
      </c>
      <c r="B15" s="52" t="s">
        <v>614</v>
      </c>
      <c r="C15" s="51">
        <v>100</v>
      </c>
      <c r="D15" s="15"/>
      <c r="E15" s="15"/>
      <c r="G15" s="48"/>
      <c r="H15" s="48"/>
      <c r="I15" s="60"/>
      <c r="J15" s="34"/>
      <c r="K15" s="15"/>
      <c r="L15" s="15"/>
      <c r="M15" s="48"/>
      <c r="N15" s="48"/>
      <c r="O15" s="60"/>
      <c r="P15" s="34"/>
      <c r="Q15" s="15"/>
      <c r="U15" s="62"/>
      <c r="V15" s="62"/>
      <c r="W15" s="63"/>
    </row>
    <row r="16" s="14" customFormat="1" ht="24.9" customHeight="1" spans="1:23">
      <c r="A16" s="44" t="s">
        <v>501</v>
      </c>
      <c r="B16" s="45" t="s">
        <v>136</v>
      </c>
      <c r="C16" s="46">
        <f t="shared" ref="C16:C21" si="6">C17</f>
        <v>123</v>
      </c>
      <c r="D16" s="15"/>
      <c r="E16" s="15"/>
      <c r="G16" s="48"/>
      <c r="H16" s="48"/>
      <c r="I16" s="60"/>
      <c r="J16" s="34"/>
      <c r="K16" s="15"/>
      <c r="L16" s="15"/>
      <c r="M16" s="48"/>
      <c r="N16" s="48"/>
      <c r="O16" s="60"/>
      <c r="P16" s="34"/>
      <c r="Q16" s="15"/>
      <c r="U16" s="62"/>
      <c r="V16" s="62"/>
      <c r="W16" s="63"/>
    </row>
    <row r="17" s="14" customFormat="1" ht="24.9" customHeight="1" spans="1:23">
      <c r="A17" s="49" t="s">
        <v>615</v>
      </c>
      <c r="B17" s="50" t="s">
        <v>616</v>
      </c>
      <c r="C17" s="51">
        <f>SUM(C18:C19)</f>
        <v>123</v>
      </c>
      <c r="D17" s="15"/>
      <c r="E17" s="15"/>
      <c r="G17" s="48"/>
      <c r="H17" s="48"/>
      <c r="I17" s="60"/>
      <c r="J17" s="34"/>
      <c r="K17" s="15"/>
      <c r="L17" s="15"/>
      <c r="M17" s="48"/>
      <c r="N17" s="48"/>
      <c r="O17" s="60"/>
      <c r="P17" s="34"/>
      <c r="Q17" s="15"/>
      <c r="U17" s="62"/>
      <c r="V17" s="62"/>
      <c r="W17" s="63"/>
    </row>
    <row r="18" s="14" customFormat="1" ht="24.9" customHeight="1" spans="1:23">
      <c r="A18" s="49" t="s">
        <v>617</v>
      </c>
      <c r="B18" s="52" t="s">
        <v>618</v>
      </c>
      <c r="C18" s="51">
        <v>120</v>
      </c>
      <c r="D18" s="15"/>
      <c r="E18" s="15"/>
      <c r="G18" s="48"/>
      <c r="H18" s="48"/>
      <c r="I18" s="60"/>
      <c r="J18" s="34"/>
      <c r="K18" s="15"/>
      <c r="L18" s="15"/>
      <c r="M18" s="48"/>
      <c r="N18" s="48"/>
      <c r="O18" s="60"/>
      <c r="P18" s="34"/>
      <c r="Q18" s="15"/>
      <c r="U18" s="62"/>
      <c r="V18" s="62"/>
      <c r="W18" s="63"/>
    </row>
    <row r="19" s="14" customFormat="1" ht="24.9" customHeight="1" spans="1:23">
      <c r="A19" s="49" t="s">
        <v>619</v>
      </c>
      <c r="B19" s="52" t="s">
        <v>620</v>
      </c>
      <c r="C19" s="51">
        <v>3</v>
      </c>
      <c r="D19" s="15"/>
      <c r="E19" s="15"/>
      <c r="G19" s="48"/>
      <c r="H19" s="48"/>
      <c r="I19" s="60"/>
      <c r="J19" s="34"/>
      <c r="K19" s="15"/>
      <c r="L19" s="15"/>
      <c r="M19" s="48"/>
      <c r="N19" s="48"/>
      <c r="O19" s="60"/>
      <c r="P19" s="34"/>
      <c r="Q19" s="15"/>
      <c r="U19" s="62"/>
      <c r="V19" s="62"/>
      <c r="W19" s="63"/>
    </row>
    <row r="20" s="14" customFormat="1" ht="24.9" customHeight="1" spans="1:23">
      <c r="A20" s="44" t="s">
        <v>621</v>
      </c>
      <c r="B20" s="45" t="s">
        <v>622</v>
      </c>
      <c r="C20" s="46">
        <f t="shared" si="6"/>
        <v>14000</v>
      </c>
      <c r="D20" s="15"/>
      <c r="E20" s="15"/>
      <c r="G20" s="48"/>
      <c r="H20" s="48"/>
      <c r="I20" s="60"/>
      <c r="J20" s="34"/>
      <c r="K20" s="15"/>
      <c r="L20" s="15"/>
      <c r="M20" s="48"/>
      <c r="N20" s="48"/>
      <c r="O20" s="60"/>
      <c r="P20" s="34"/>
      <c r="Q20" s="15"/>
      <c r="U20" s="62"/>
      <c r="V20" s="62"/>
      <c r="W20" s="63"/>
    </row>
    <row r="21" s="14" customFormat="1" ht="24.9" customHeight="1" spans="1:23">
      <c r="A21" s="49" t="s">
        <v>623</v>
      </c>
      <c r="B21" s="50" t="s">
        <v>624</v>
      </c>
      <c r="C21" s="51">
        <f t="shared" si="6"/>
        <v>14000</v>
      </c>
      <c r="D21" s="15"/>
      <c r="E21" s="15"/>
      <c r="G21" s="48"/>
      <c r="H21" s="48"/>
      <c r="I21" s="60"/>
      <c r="J21" s="34"/>
      <c r="K21" s="15"/>
      <c r="L21" s="15"/>
      <c r="M21" s="48"/>
      <c r="N21" s="48"/>
      <c r="O21" s="60"/>
      <c r="P21" s="34"/>
      <c r="Q21" s="15"/>
      <c r="U21" s="62"/>
      <c r="V21" s="62"/>
      <c r="W21" s="63"/>
    </row>
    <row r="22" s="14" customFormat="1" ht="24.9" customHeight="1" spans="1:23">
      <c r="A22" s="49" t="s">
        <v>625</v>
      </c>
      <c r="B22" s="52" t="s">
        <v>626</v>
      </c>
      <c r="C22" s="51">
        <v>14000</v>
      </c>
      <c r="D22" s="15"/>
      <c r="E22" s="15"/>
      <c r="G22" s="48"/>
      <c r="H22" s="48"/>
      <c r="I22" s="60"/>
      <c r="J22" s="34"/>
      <c r="K22" s="15"/>
      <c r="L22" s="15"/>
      <c r="M22" s="48"/>
      <c r="N22" s="48"/>
      <c r="O22" s="60"/>
      <c r="P22" s="34"/>
      <c r="Q22" s="15"/>
      <c r="U22" s="62"/>
      <c r="V22" s="62"/>
      <c r="W22" s="63"/>
    </row>
    <row r="23" s="14" customFormat="1" ht="24.9" customHeight="1" spans="1:23">
      <c r="A23" s="44" t="s">
        <v>138</v>
      </c>
      <c r="B23" s="45" t="s">
        <v>134</v>
      </c>
      <c r="C23" s="46">
        <f>C24</f>
        <v>5887</v>
      </c>
      <c r="D23" s="15"/>
      <c r="E23" s="15"/>
      <c r="G23" s="48"/>
      <c r="H23" s="48"/>
      <c r="I23" s="60"/>
      <c r="J23" s="34"/>
      <c r="K23" s="15"/>
      <c r="L23" s="15"/>
      <c r="M23" s="48"/>
      <c r="N23" s="48"/>
      <c r="O23" s="60"/>
      <c r="P23" s="34"/>
      <c r="Q23" s="15"/>
      <c r="U23" s="62"/>
      <c r="V23" s="62"/>
      <c r="W23" s="63"/>
    </row>
    <row r="24" s="14" customFormat="1" ht="24.9" customHeight="1" spans="1:23">
      <c r="A24" s="49" t="s">
        <v>627</v>
      </c>
      <c r="B24" s="50" t="s">
        <v>628</v>
      </c>
      <c r="C24" s="51">
        <f>C25</f>
        <v>5887</v>
      </c>
      <c r="D24" s="15"/>
      <c r="E24" s="15"/>
      <c r="G24" s="48"/>
      <c r="H24" s="48"/>
      <c r="I24" s="60"/>
      <c r="J24" s="34"/>
      <c r="K24" s="15"/>
      <c r="L24" s="15"/>
      <c r="M24" s="48"/>
      <c r="N24" s="48"/>
      <c r="O24" s="60"/>
      <c r="P24" s="34"/>
      <c r="Q24" s="15"/>
      <c r="U24" s="62"/>
      <c r="V24" s="62"/>
      <c r="W24" s="63"/>
    </row>
    <row r="25" s="14" customFormat="1" ht="24.9" customHeight="1" spans="1:23">
      <c r="A25" s="49" t="s">
        <v>629</v>
      </c>
      <c r="B25" s="52" t="s">
        <v>630</v>
      </c>
      <c r="C25" s="51">
        <v>5887</v>
      </c>
      <c r="D25" s="15"/>
      <c r="E25" s="15"/>
      <c r="G25" s="48"/>
      <c r="H25" s="48"/>
      <c r="I25" s="60"/>
      <c r="J25" s="34"/>
      <c r="K25" s="15"/>
      <c r="L25" s="15"/>
      <c r="M25" s="48"/>
      <c r="N25" s="48"/>
      <c r="O25" s="60"/>
      <c r="P25" s="34"/>
      <c r="Q25" s="15"/>
      <c r="U25" s="62"/>
      <c r="V25" s="62"/>
      <c r="W25" s="63"/>
    </row>
    <row r="26" s="14" customFormat="1" ht="30" customHeight="1" spans="1:24">
      <c r="A26" s="53" t="s">
        <v>101</v>
      </c>
      <c r="B26" s="54"/>
      <c r="C26" s="46">
        <f>C4+C13+C16+C20+C23</f>
        <v>32523</v>
      </c>
      <c r="G26" s="55" t="str">
        <f t="shared" ref="G26:I26" si="7">""</f>
        <v/>
      </c>
      <c r="H26" s="55" t="str">
        <f t="shared" si="7"/>
        <v/>
      </c>
      <c r="I26" s="55" t="str">
        <f t="shared" si="7"/>
        <v/>
      </c>
      <c r="J26" s="34"/>
      <c r="M26" s="55" t="str">
        <f t="shared" ref="M26:O26" si="8">""</f>
        <v/>
      </c>
      <c r="N26" s="61" t="str">
        <f t="shared" si="8"/>
        <v/>
      </c>
      <c r="O26" s="55" t="str">
        <f t="shared" si="8"/>
        <v/>
      </c>
      <c r="W26" s="64" t="e">
        <f>W27+#REF!+#REF!+#REF!+#REF!+#REF!+#REF!+#REF!+#REF!+#REF!+#REF!+#REF!+#REF!+#REF!+#REF!+#REF!+#REF!+#REF!+#REF!+#REF!+#REF!</f>
        <v>#REF!</v>
      </c>
      <c r="X26" s="64" t="e">
        <f>X27+#REF!+#REF!+#REF!+#REF!+#REF!+#REF!+#REF!+#REF!+#REF!+#REF!+#REF!+#REF!+#REF!+#REF!+#REF!+#REF!+#REF!+#REF!+#REF!+#REF!</f>
        <v>#REF!</v>
      </c>
    </row>
    <row r="27" ht="19.5" customHeight="1" spans="17:25">
      <c r="Q27" s="65"/>
      <c r="U27" s="66" t="s">
        <v>138</v>
      </c>
      <c r="V27" s="66" t="s">
        <v>139</v>
      </c>
      <c r="W27" s="67">
        <v>19998</v>
      </c>
      <c r="X27" s="16">
        <f t="shared" ref="X27:X29" si="9">C27-W27</f>
        <v>-19998</v>
      </c>
      <c r="Y27" s="16">
        <f t="shared" ref="Y27:Y29" si="10">U27-A27</f>
        <v>232</v>
      </c>
    </row>
    <row r="28" ht="19.5" customHeight="1" spans="17:25">
      <c r="Q28" s="65"/>
      <c r="U28" s="66" t="s">
        <v>140</v>
      </c>
      <c r="V28" s="66" t="s">
        <v>141</v>
      </c>
      <c r="W28" s="67">
        <v>19998</v>
      </c>
      <c r="X28" s="16">
        <f t="shared" si="9"/>
        <v>-19998</v>
      </c>
      <c r="Y28" s="16">
        <f t="shared" si="10"/>
        <v>23203</v>
      </c>
    </row>
    <row r="29" ht="19.5" customHeight="1" spans="17:25">
      <c r="Q29" s="65"/>
      <c r="U29" s="66" t="s">
        <v>142</v>
      </c>
      <c r="V29" s="66" t="s">
        <v>143</v>
      </c>
      <c r="W29" s="67">
        <v>19998</v>
      </c>
      <c r="X29" s="16">
        <f t="shared" si="9"/>
        <v>-19998</v>
      </c>
      <c r="Y29" s="16">
        <f t="shared" si="10"/>
        <v>2320301</v>
      </c>
    </row>
    <row r="30" ht="19.5" customHeight="1" spans="17:17">
      <c r="Q30" s="65"/>
    </row>
    <row r="31" ht="19.5" customHeight="1" spans="17:17">
      <c r="Q31" s="65"/>
    </row>
    <row r="32" ht="19.5" customHeight="1" spans="17:17">
      <c r="Q32" s="65"/>
    </row>
    <row r="33" spans="17:17">
      <c r="Q33" s="65"/>
    </row>
    <row r="34" spans="17:17">
      <c r="Q34" s="65"/>
    </row>
    <row r="35" spans="17:17">
      <c r="Q35" s="65"/>
    </row>
    <row r="36" spans="17:17">
      <c r="Q36" s="65"/>
    </row>
    <row r="37" spans="17:17">
      <c r="Q37" s="65"/>
    </row>
    <row r="38" spans="17:17">
      <c r="Q38" s="65"/>
    </row>
    <row r="39" spans="17:17">
      <c r="Q39" s="65"/>
    </row>
    <row r="40" spans="17:17">
      <c r="Q40" s="65"/>
    </row>
    <row r="41" spans="17:17">
      <c r="Q41" s="65"/>
    </row>
    <row r="42" spans="17:17">
      <c r="Q42" s="65"/>
    </row>
    <row r="43" spans="2:4">
      <c r="B43" s="56" t="s">
        <v>144</v>
      </c>
      <c r="D43" s="56" t="s">
        <v>144</v>
      </c>
    </row>
    <row r="44" spans="2:4">
      <c r="B44" s="56" t="s">
        <v>144</v>
      </c>
      <c r="D44" s="56" t="s">
        <v>144</v>
      </c>
    </row>
    <row r="45" spans="2:4">
      <c r="B45" s="56" t="s">
        <v>144</v>
      </c>
      <c r="D45" s="56" t="s">
        <v>144</v>
      </c>
    </row>
    <row r="46" spans="2:4">
      <c r="B46" s="56" t="s">
        <v>144</v>
      </c>
      <c r="D46" s="56" t="s">
        <v>144</v>
      </c>
    </row>
    <row r="47" spans="2:4">
      <c r="B47" s="56" t="s">
        <v>144</v>
      </c>
      <c r="D47" s="56" t="s">
        <v>144</v>
      </c>
    </row>
    <row r="48" spans="2:4">
      <c r="B48" s="56" t="s">
        <v>144</v>
      </c>
      <c r="D48" s="56" t="s">
        <v>144</v>
      </c>
    </row>
  </sheetData>
  <mergeCells count="2">
    <mergeCell ref="A1:C1"/>
    <mergeCell ref="A26:B26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7"/>
  <sheetViews>
    <sheetView workbookViewId="0">
      <selection activeCell="B14" sqref="B14"/>
    </sheetView>
  </sheetViews>
  <sheetFormatPr defaultColWidth="9" defaultRowHeight="13.5" outlineLevelCol="2"/>
  <cols>
    <col min="1" max="1" width="19.3333333333333" customWidth="1"/>
    <col min="2" max="2" width="47.6666666666667" customWidth="1"/>
    <col min="3" max="3" width="20.8833333333333" customWidth="1"/>
  </cols>
  <sheetData>
    <row r="1" ht="46.5" customHeight="1" spans="1:3">
      <c r="A1" s="17" t="s">
        <v>631</v>
      </c>
      <c r="B1" s="17"/>
      <c r="C1" s="17"/>
    </row>
    <row r="2" ht="27.75" customHeight="1" spans="1:3">
      <c r="A2" s="28"/>
      <c r="B2" s="29"/>
      <c r="C2" s="20" t="s">
        <v>1</v>
      </c>
    </row>
    <row r="3" ht="29.25" customHeight="1" spans="1:3">
      <c r="A3" s="21" t="s">
        <v>146</v>
      </c>
      <c r="B3" s="21" t="s">
        <v>632</v>
      </c>
      <c r="C3" s="21" t="s">
        <v>6</v>
      </c>
    </row>
    <row r="4" ht="29.25" customHeight="1" spans="1:3">
      <c r="A4" s="22">
        <v>102</v>
      </c>
      <c r="B4" s="22" t="s">
        <v>633</v>
      </c>
      <c r="C4" s="23">
        <f>C5+C10</f>
        <v>34948</v>
      </c>
    </row>
    <row r="5" ht="29.25" customHeight="1" spans="1:3">
      <c r="A5" s="24">
        <v>10201</v>
      </c>
      <c r="B5" s="24" t="s">
        <v>634</v>
      </c>
      <c r="C5" s="25">
        <f>C6+C7+C8+C9</f>
        <v>32715</v>
      </c>
    </row>
    <row r="6" ht="29.25" customHeight="1" spans="1:3">
      <c r="A6" s="24">
        <v>1020101</v>
      </c>
      <c r="B6" s="24" t="s">
        <v>635</v>
      </c>
      <c r="C6" s="25">
        <f>537+29070</f>
        <v>29607</v>
      </c>
    </row>
    <row r="7" ht="29.25" customHeight="1" spans="1:3">
      <c r="A7" s="24">
        <v>1020102</v>
      </c>
      <c r="B7" s="24" t="s">
        <v>636</v>
      </c>
      <c r="C7" s="25">
        <v>3000</v>
      </c>
    </row>
    <row r="8" ht="29.25" customHeight="1" spans="1:3">
      <c r="A8" s="24">
        <v>1020103</v>
      </c>
      <c r="B8" s="24" t="s">
        <v>637</v>
      </c>
      <c r="C8" s="25">
        <v>105</v>
      </c>
    </row>
    <row r="9" ht="29.25" customHeight="1" spans="1:3">
      <c r="A9" s="24">
        <v>1020199</v>
      </c>
      <c r="B9" s="24" t="s">
        <v>638</v>
      </c>
      <c r="C9" s="25">
        <v>3</v>
      </c>
    </row>
    <row r="10" ht="29.25" customHeight="1" spans="1:3">
      <c r="A10" s="24">
        <v>10210</v>
      </c>
      <c r="B10" s="24" t="s">
        <v>639</v>
      </c>
      <c r="C10" s="25">
        <f>C11+C12+C13</f>
        <v>2233</v>
      </c>
    </row>
    <row r="11" ht="29.25" customHeight="1" spans="1:3">
      <c r="A11" s="24">
        <v>1021001</v>
      </c>
      <c r="B11" s="24" t="s">
        <v>640</v>
      </c>
      <c r="C11" s="25">
        <v>347</v>
      </c>
    </row>
    <row r="12" ht="29.25" customHeight="1" spans="1:3">
      <c r="A12" s="24">
        <v>1021002</v>
      </c>
      <c r="B12" s="24" t="s">
        <v>641</v>
      </c>
      <c r="C12" s="25">
        <v>1833</v>
      </c>
    </row>
    <row r="13" ht="29.25" customHeight="1" spans="1:3">
      <c r="A13" s="24">
        <v>1021003</v>
      </c>
      <c r="B13" s="24" t="s">
        <v>642</v>
      </c>
      <c r="C13" s="25">
        <v>53</v>
      </c>
    </row>
    <row r="14" ht="29.25" customHeight="1" spans="1:3">
      <c r="A14" s="22">
        <v>110</v>
      </c>
      <c r="B14" s="22" t="s">
        <v>643</v>
      </c>
      <c r="C14" s="23">
        <f>C15</f>
        <v>3769</v>
      </c>
    </row>
    <row r="15" ht="29.25" customHeight="1" spans="1:3">
      <c r="A15" s="24">
        <v>11008</v>
      </c>
      <c r="B15" s="24" t="s">
        <v>644</v>
      </c>
      <c r="C15" s="25">
        <f>C16</f>
        <v>3769</v>
      </c>
    </row>
    <row r="16" ht="29.25" customHeight="1" spans="1:3">
      <c r="A16" s="24">
        <v>1100803</v>
      </c>
      <c r="B16" s="24" t="s">
        <v>645</v>
      </c>
      <c r="C16" s="25">
        <v>3769</v>
      </c>
    </row>
    <row r="17" ht="29.25" customHeight="1" spans="1:3">
      <c r="A17" s="30" t="s">
        <v>101</v>
      </c>
      <c r="B17" s="31"/>
      <c r="C17" s="23">
        <f>C4+C14</f>
        <v>38717</v>
      </c>
    </row>
  </sheetData>
  <mergeCells count="2">
    <mergeCell ref="A1:C1"/>
    <mergeCell ref="A17:B17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46"/>
  <sheetViews>
    <sheetView workbookViewId="0">
      <selection activeCell="G8" sqref="G8"/>
    </sheetView>
  </sheetViews>
  <sheetFormatPr defaultColWidth="7" defaultRowHeight="15" outlineLevelCol="2"/>
  <cols>
    <col min="1" max="1" width="15.8833333333333" style="13" customWidth="1"/>
    <col min="2" max="2" width="49.8833333333333" style="14" customWidth="1"/>
    <col min="3" max="3" width="19.8833333333333" style="15" customWidth="1"/>
    <col min="4" max="16384" width="7" style="16"/>
  </cols>
  <sheetData>
    <row r="1" ht="33" customHeight="1" spans="1:3">
      <c r="A1" s="17" t="s">
        <v>646</v>
      </c>
      <c r="B1" s="17"/>
      <c r="C1" s="17"/>
    </row>
    <row r="2" ht="27.75" customHeight="1" spans="1:3">
      <c r="A2" s="18"/>
      <c r="B2" s="19"/>
      <c r="C2" s="20" t="s">
        <v>1</v>
      </c>
    </row>
    <row r="3" ht="23.25" customHeight="1" spans="1:3">
      <c r="A3" s="21" t="s">
        <v>146</v>
      </c>
      <c r="B3" s="21" t="s">
        <v>73</v>
      </c>
      <c r="C3" s="21" t="s">
        <v>6</v>
      </c>
    </row>
    <row r="4" s="12" customFormat="1" ht="27" customHeight="1" spans="1:3">
      <c r="A4" s="22">
        <v>209</v>
      </c>
      <c r="B4" s="22" t="s">
        <v>647</v>
      </c>
      <c r="C4" s="23">
        <f>C5+C8</f>
        <v>12651</v>
      </c>
    </row>
    <row r="5" s="12" customFormat="1" ht="27" customHeight="1" spans="1:3">
      <c r="A5" s="24">
        <v>20901</v>
      </c>
      <c r="B5" s="24" t="s">
        <v>648</v>
      </c>
      <c r="C5" s="25">
        <f>C6+C7</f>
        <v>10890</v>
      </c>
    </row>
    <row r="6" s="12" customFormat="1" ht="27" customHeight="1" spans="1:3">
      <c r="A6" s="24">
        <v>2090101</v>
      </c>
      <c r="B6" s="24" t="s">
        <v>649</v>
      </c>
      <c r="C6" s="25">
        <f>10291+269</f>
        <v>10560</v>
      </c>
    </row>
    <row r="7" s="12" customFormat="1" ht="27" customHeight="1" spans="1:3">
      <c r="A7" s="24">
        <v>2090103</v>
      </c>
      <c r="B7" s="24" t="s">
        <v>650</v>
      </c>
      <c r="C7" s="25">
        <v>330</v>
      </c>
    </row>
    <row r="8" s="12" customFormat="1" ht="27" customHeight="1" spans="1:3">
      <c r="A8" s="24">
        <v>20910</v>
      </c>
      <c r="B8" s="24" t="s">
        <v>651</v>
      </c>
      <c r="C8" s="25">
        <f>C9+C10</f>
        <v>1761</v>
      </c>
    </row>
    <row r="9" s="12" customFormat="1" ht="27" customHeight="1" spans="1:3">
      <c r="A9" s="24">
        <v>2091001</v>
      </c>
      <c r="B9" s="24" t="s">
        <v>652</v>
      </c>
      <c r="C9" s="25">
        <v>1723</v>
      </c>
    </row>
    <row r="10" s="12" customFormat="1" ht="27" customHeight="1" spans="1:3">
      <c r="A10" s="24">
        <v>2091002</v>
      </c>
      <c r="B10" s="24" t="s">
        <v>653</v>
      </c>
      <c r="C10" s="25">
        <v>38</v>
      </c>
    </row>
    <row r="11" s="12" customFormat="1" ht="27" customHeight="1" spans="1:3">
      <c r="A11" s="22">
        <v>230</v>
      </c>
      <c r="B11" s="22" t="s">
        <v>654</v>
      </c>
      <c r="C11" s="23">
        <f>C12+C14</f>
        <v>26066</v>
      </c>
    </row>
    <row r="12" s="12" customFormat="1" ht="27" customHeight="1" spans="1:3">
      <c r="A12" s="24">
        <v>23009</v>
      </c>
      <c r="B12" s="24" t="s">
        <v>655</v>
      </c>
      <c r="C12" s="25">
        <f>C13</f>
        <v>4241</v>
      </c>
    </row>
    <row r="13" s="12" customFormat="1" ht="27" customHeight="1" spans="1:3">
      <c r="A13" s="24">
        <v>2300903</v>
      </c>
      <c r="B13" s="24" t="s">
        <v>656</v>
      </c>
      <c r="C13" s="25">
        <v>4241</v>
      </c>
    </row>
    <row r="14" s="12" customFormat="1" ht="27" customHeight="1" spans="1:3">
      <c r="A14" s="24">
        <v>23014</v>
      </c>
      <c r="B14" s="24" t="s">
        <v>657</v>
      </c>
      <c r="C14" s="25">
        <f>C15</f>
        <v>21825</v>
      </c>
    </row>
    <row r="15" s="12" customFormat="1" ht="27" customHeight="1" spans="1:3">
      <c r="A15" s="24">
        <v>2301402</v>
      </c>
      <c r="B15" s="24" t="s">
        <v>658</v>
      </c>
      <c r="C15" s="25">
        <v>21825</v>
      </c>
    </row>
    <row r="16" s="12" customFormat="1" ht="27" customHeight="1" spans="1:3">
      <c r="A16" s="26" t="s">
        <v>101</v>
      </c>
      <c r="B16" s="27"/>
      <c r="C16" s="23">
        <f>C4+C11</f>
        <v>38717</v>
      </c>
    </row>
    <row r="17" ht="23.25" customHeight="1"/>
    <row r="18" ht="23.25" customHeight="1"/>
    <row r="19" ht="23.25" customHeight="1"/>
    <row r="20" ht="23.25" customHeight="1"/>
    <row r="21" ht="23.25" customHeight="1"/>
    <row r="22" ht="23.25" customHeight="1"/>
    <row r="23" ht="23.25" customHeight="1"/>
    <row r="24" ht="23.25" customHeight="1"/>
    <row r="25" ht="23.25" customHeight="1"/>
    <row r="26" ht="23.25" customHeight="1"/>
    <row r="27" ht="23.25" customHeight="1"/>
    <row r="28" ht="23.25" customHeight="1"/>
    <row r="29" ht="23.25" customHeight="1"/>
    <row r="30" ht="23.25" customHeight="1"/>
    <row r="31" ht="23.25" customHeight="1"/>
    <row r="3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</sheetData>
  <mergeCells count="2">
    <mergeCell ref="A1:C1"/>
    <mergeCell ref="A16:B16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null,null,总收发</cp:lastModifiedBy>
  <dcterms:created xsi:type="dcterms:W3CDTF">2018-01-03T05:22:00Z</dcterms:created>
  <cp:lastPrinted>2018-01-25T07:14:00Z</cp:lastPrinted>
  <dcterms:modified xsi:type="dcterms:W3CDTF">2018-01-28T03:24:01Z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2052-10.1.0.6390</vt:lpwstr>
  </property>
</Properties>
</file>