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AppData\Local\Temp\BNZ.67d8cab238cea387\"/>
    </mc:Choice>
  </mc:AlternateContent>
  <bookViews>
    <workbookView xWindow="0" yWindow="0" windowWidth="28185" windowHeight="13005" activeTab="3"/>
  </bookViews>
  <sheets>
    <sheet name="一般平衡汇总（新）" sheetId="1" r:id="rId1"/>
    <sheet name="一般收入汇总" sheetId="2" r:id="rId2"/>
    <sheet name="一般支出汇总" sheetId="3" r:id="rId3"/>
    <sheet name="基金汇总" sheetId="4" r:id="rId4"/>
    <sheet name="国有汇总" sheetId="5" r:id="rId5"/>
    <sheet name="社保基金" sheetId="6" r:id="rId6"/>
  </sheets>
  <definedNames>
    <definedName name="_xlnm.Print_Area" localSheetId="4">国有汇总!$A$1:$D$16</definedName>
    <definedName name="_xlnm.Print_Area" localSheetId="3">基金汇总!$A$1:$H$20</definedName>
    <definedName name="_xlnm.Print_Area" localSheetId="0">'一般平衡汇总（新）'!$A$1:$D$39</definedName>
    <definedName name="_xlnm.Print_Area" localSheetId="1">一般收入汇总!$A$1:$B$29</definedName>
    <definedName name="_xlnm.Print_Area" localSheetId="2">一般支出汇总!$A$1:$E$29</definedName>
  </definedNames>
  <calcPr calcId="162913"/>
</workbook>
</file>

<file path=xl/calcChain.xml><?xml version="1.0" encoding="utf-8"?>
<calcChain xmlns="http://schemas.openxmlformats.org/spreadsheetml/2006/main">
  <c r="F13" i="6" l="1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D5" i="6"/>
  <c r="C5" i="6"/>
  <c r="E5" i="6" s="1"/>
  <c r="B5" i="6"/>
  <c r="F5" i="6" s="1"/>
  <c r="B16" i="5"/>
  <c r="D13" i="5"/>
  <c r="D16" i="5" s="1"/>
  <c r="D6" i="5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I20" i="4"/>
  <c r="E20" i="4"/>
  <c r="N20" i="4" s="1"/>
  <c r="N19" i="4"/>
  <c r="J19" i="4"/>
  <c r="D19" i="4"/>
  <c r="E18" i="4"/>
  <c r="D18" i="4" s="1"/>
  <c r="N17" i="4"/>
  <c r="J17" i="4"/>
  <c r="D17" i="4"/>
  <c r="N16" i="4"/>
  <c r="J16" i="4"/>
  <c r="H16" i="4"/>
  <c r="D16" i="4" s="1"/>
  <c r="N15" i="4"/>
  <c r="J15" i="4"/>
  <c r="D15" i="4"/>
  <c r="N14" i="4"/>
  <c r="J14" i="4"/>
  <c r="D14" i="4"/>
  <c r="N13" i="4"/>
  <c r="J13" i="4"/>
  <c r="D13" i="4"/>
  <c r="N12" i="4"/>
  <c r="J12" i="4"/>
  <c r="D12" i="4"/>
  <c r="B12" i="4"/>
  <c r="N11" i="4"/>
  <c r="J11" i="4"/>
  <c r="D11" i="4"/>
  <c r="B11" i="4"/>
  <c r="J10" i="4"/>
  <c r="E10" i="4"/>
  <c r="D10" i="4" s="1"/>
  <c r="B10" i="4"/>
  <c r="N9" i="4"/>
  <c r="J9" i="4"/>
  <c r="D9" i="4"/>
  <c r="N8" i="4"/>
  <c r="J8" i="4"/>
  <c r="D8" i="4"/>
  <c r="N7" i="4"/>
  <c r="J7" i="4"/>
  <c r="D7" i="4"/>
  <c r="D20" i="4" s="1"/>
  <c r="N6" i="4"/>
  <c r="J6" i="4"/>
  <c r="K30" i="3"/>
  <c r="J30" i="3"/>
  <c r="I30" i="3"/>
  <c r="E29" i="3"/>
  <c r="K29" i="3" s="1"/>
  <c r="K28" i="3"/>
  <c r="J28" i="3"/>
  <c r="C28" i="3"/>
  <c r="I28" i="3" s="1"/>
  <c r="K27" i="3"/>
  <c r="D27" i="3"/>
  <c r="C27" i="3" s="1"/>
  <c r="I27" i="3" s="1"/>
  <c r="K26" i="3"/>
  <c r="D26" i="3"/>
  <c r="C26" i="3" s="1"/>
  <c r="I26" i="3" s="1"/>
  <c r="K25" i="3"/>
  <c r="J25" i="3"/>
  <c r="I25" i="3"/>
  <c r="C25" i="3"/>
  <c r="K24" i="3"/>
  <c r="J24" i="3"/>
  <c r="I24" i="3"/>
  <c r="C24" i="3"/>
  <c r="K23" i="3"/>
  <c r="J23" i="3"/>
  <c r="D23" i="3"/>
  <c r="C23" i="3" s="1"/>
  <c r="I23" i="3" s="1"/>
  <c r="K22" i="3"/>
  <c r="D22" i="3"/>
  <c r="J22" i="3" s="1"/>
  <c r="C22" i="3"/>
  <c r="I22" i="3" s="1"/>
  <c r="K21" i="3"/>
  <c r="J21" i="3"/>
  <c r="C21" i="3"/>
  <c r="I21" i="3" s="1"/>
  <c r="K20" i="3"/>
  <c r="J20" i="3"/>
  <c r="C20" i="3"/>
  <c r="I20" i="3" s="1"/>
  <c r="K19" i="3"/>
  <c r="J19" i="3"/>
  <c r="C19" i="3"/>
  <c r="I19" i="3" s="1"/>
  <c r="K18" i="3"/>
  <c r="J18" i="3"/>
  <c r="C18" i="3"/>
  <c r="I18" i="3" s="1"/>
  <c r="K17" i="3"/>
  <c r="D17" i="3"/>
  <c r="C17" i="3" s="1"/>
  <c r="I17" i="3" s="1"/>
  <c r="K16" i="3"/>
  <c r="J16" i="3"/>
  <c r="I16" i="3"/>
  <c r="C16" i="3"/>
  <c r="K15" i="3"/>
  <c r="J15" i="3"/>
  <c r="I15" i="3"/>
  <c r="C15" i="3"/>
  <c r="K14" i="3"/>
  <c r="J14" i="3"/>
  <c r="I14" i="3"/>
  <c r="C14" i="3"/>
  <c r="K13" i="3"/>
  <c r="J13" i="3"/>
  <c r="I13" i="3"/>
  <c r="C13" i="3"/>
  <c r="K12" i="3"/>
  <c r="J12" i="3"/>
  <c r="I12" i="3"/>
  <c r="C12" i="3"/>
  <c r="K11" i="3"/>
  <c r="D11" i="3"/>
  <c r="C11" i="3" s="1"/>
  <c r="I11" i="3" s="1"/>
  <c r="K10" i="3"/>
  <c r="J10" i="3"/>
  <c r="I10" i="3"/>
  <c r="C10" i="3"/>
  <c r="K9" i="3"/>
  <c r="J9" i="3"/>
  <c r="I9" i="3"/>
  <c r="D9" i="3"/>
  <c r="C9" i="3"/>
  <c r="K8" i="3"/>
  <c r="J8" i="3"/>
  <c r="D8" i="3"/>
  <c r="D29" i="3" s="1"/>
  <c r="C8" i="3"/>
  <c r="I8" i="3" s="1"/>
  <c r="K7" i="3"/>
  <c r="J7" i="3"/>
  <c r="C7" i="3"/>
  <c r="I7" i="3" s="1"/>
  <c r="K6" i="3"/>
  <c r="J6" i="3"/>
  <c r="C6" i="3"/>
  <c r="I6" i="3" s="1"/>
  <c r="K5" i="3"/>
  <c r="J5" i="3"/>
  <c r="C5" i="3"/>
  <c r="I5" i="3" s="1"/>
  <c r="P4" i="3"/>
  <c r="F22" i="2"/>
  <c r="B21" i="2"/>
  <c r="B29" i="2" s="1"/>
  <c r="B4" i="2"/>
  <c r="D27" i="1"/>
  <c r="B14" i="1"/>
  <c r="B13" i="1" s="1"/>
  <c r="B6" i="1" s="1"/>
  <c r="B39" i="1" s="1"/>
  <c r="D39" i="1" s="1"/>
  <c r="D5" i="1" s="1"/>
  <c r="B7" i="1"/>
  <c r="C29" i="3" l="1"/>
  <c r="J29" i="3"/>
  <c r="J11" i="3"/>
  <c r="J26" i="3"/>
  <c r="N10" i="4"/>
  <c r="H20" i="4"/>
  <c r="J17" i="3"/>
  <c r="J27" i="3"/>
  <c r="N18" i="4"/>
  <c r="M21" i="4" l="1"/>
  <c r="B18" i="4"/>
  <c r="I29" i="3"/>
  <c r="M32" i="3"/>
  <c r="J18" i="4" l="1"/>
  <c r="B20" i="4"/>
  <c r="J20" i="4" s="1"/>
</calcChain>
</file>

<file path=xl/comments1.xml><?xml version="1.0" encoding="utf-8"?>
<comments xmlns="http://schemas.openxmlformats.org/spreadsheetml/2006/main">
  <authors>
    <author>韩勇</author>
  </authors>
  <commentList>
    <comment ref="F8" authorId="0" shapeId="0">
      <text>
        <r>
          <rPr>
            <b/>
            <sz val="9"/>
            <rFont val="宋体"/>
            <charset val="134"/>
          </rPr>
          <t>韩勇:</t>
        </r>
        <r>
          <rPr>
            <sz val="9"/>
            <rFont val="宋体"/>
            <charset val="134"/>
          </rPr>
          <t xml:space="preserve">
</t>
        </r>
        <r>
          <rPr>
            <sz val="9"/>
            <rFont val="宋体"/>
            <charset val="134"/>
          </rPr>
          <t>收入中13、提前下达转移支付中3105放在这里</t>
        </r>
      </text>
    </comment>
    <comment ref="F12" authorId="0" shapeId="0">
      <text>
        <r>
          <rPr>
            <b/>
            <sz val="9"/>
            <rFont val="宋体"/>
            <charset val="134"/>
          </rPr>
          <t>韩勇:</t>
        </r>
        <r>
          <rPr>
            <sz val="9"/>
            <rFont val="宋体"/>
            <charset val="134"/>
          </rPr>
          <t xml:space="preserve">
</t>
        </r>
        <r>
          <rPr>
            <sz val="9"/>
            <rFont val="宋体"/>
            <charset val="134"/>
          </rPr>
          <t>3198-3105=813放在这里</t>
        </r>
      </text>
    </comment>
  </commentList>
</comments>
</file>

<file path=xl/sharedStrings.xml><?xml version="1.0" encoding="utf-8"?>
<sst xmlns="http://schemas.openxmlformats.org/spreadsheetml/2006/main" count="575" uniqueCount="495">
  <si>
    <t>表1  2017年全市一般公共预算收支平衡表</t>
  </si>
  <si>
    <t xml:space="preserve">单位：万元 </t>
  </si>
  <si>
    <t>收  入</t>
  </si>
  <si>
    <t>支  出</t>
  </si>
  <si>
    <r>
      <rPr>
        <b/>
        <sz val="12"/>
        <rFont val="宋体"/>
        <charset val="134"/>
      </rPr>
      <t>项</t>
    </r>
    <r>
      <rPr>
        <b/>
        <sz val="12"/>
        <rFont val="宋体"/>
        <charset val="134"/>
      </rPr>
      <t>目</t>
    </r>
  </si>
  <si>
    <t>预算数</t>
  </si>
  <si>
    <t>一、全市收入</t>
  </si>
  <si>
    <t>一、全市支出</t>
  </si>
  <si>
    <t>本级收入合计</t>
  </si>
  <si>
    <t>本级支出合计</t>
  </si>
  <si>
    <t>二、上级补助收入</t>
  </si>
  <si>
    <t>二、补助下级支出</t>
  </si>
  <si>
    <t xml:space="preserve">  上级补助收入</t>
  </si>
  <si>
    <t>转移性支出</t>
  </si>
  <si>
    <t>（一）上级返还性收入</t>
  </si>
  <si>
    <t>（一）一般性转移支付支出</t>
  </si>
  <si>
    <t xml:space="preserve">    返还性收入</t>
  </si>
  <si>
    <t xml:space="preserve">  上解上级支出</t>
  </si>
  <si>
    <t xml:space="preserve">1、增值税返还 </t>
  </si>
  <si>
    <t>（1）体制补助</t>
  </si>
  <si>
    <t xml:space="preserve">      所得税基数返还收入 </t>
  </si>
  <si>
    <t xml:space="preserve">    体制上解支出</t>
  </si>
  <si>
    <t>2、消费税基数返还</t>
  </si>
  <si>
    <t>（2）均衡性转移支付</t>
  </si>
  <si>
    <t xml:space="preserve">      成品油税费改革税收返还收入</t>
  </si>
  <si>
    <t xml:space="preserve">    专项上解支出</t>
  </si>
  <si>
    <t>3、所得税基数返还收入</t>
  </si>
  <si>
    <t>（3）老少边穷转移支付</t>
  </si>
  <si>
    <t xml:space="preserve">      增值税税收返还收入</t>
  </si>
  <si>
    <t xml:space="preserve">  补助下级支出</t>
  </si>
  <si>
    <t>4、成品油价格和税费改革税收返还</t>
  </si>
  <si>
    <t>（4）县级基本财力保障机制奖补资金</t>
  </si>
  <si>
    <t xml:space="preserve">      消费税税收返还收入</t>
  </si>
  <si>
    <t xml:space="preserve">    返还性支出</t>
  </si>
  <si>
    <t>5、省资源税定额返还</t>
  </si>
  <si>
    <t>（5）结算补助</t>
  </si>
  <si>
    <t xml:space="preserve">      增值税五五分享税收返还收入</t>
  </si>
  <si>
    <t xml:space="preserve">      所得税基数返还支出 </t>
  </si>
  <si>
    <t>（二）上级转移支付收入</t>
  </si>
  <si>
    <t>（6）出口退税专项上解</t>
  </si>
  <si>
    <t xml:space="preserve">      其他税收返还收入</t>
  </si>
  <si>
    <t xml:space="preserve">      成品油税费改革税收返还支出</t>
  </si>
  <si>
    <t>1、一般性转移支付收入</t>
  </si>
  <si>
    <t>（7）资源枯竭城市转移支付补助</t>
  </si>
  <si>
    <t xml:space="preserve">    一般性转移支付收入</t>
  </si>
  <si>
    <t xml:space="preserve">      增值税税收返还支出</t>
  </si>
  <si>
    <t>（8）企业事业单位划转补助</t>
  </si>
  <si>
    <t xml:space="preserve">      体制补助收入</t>
  </si>
  <si>
    <t xml:space="preserve">      消费税税收返还支出</t>
  </si>
  <si>
    <t>（9）成品油价格和税费改革专项上解</t>
  </si>
  <si>
    <t xml:space="preserve">      均衡性转移支付收入</t>
  </si>
  <si>
    <t xml:space="preserve">      增值税五五分享税收返还支出</t>
  </si>
  <si>
    <t>（10）基层公检法司转移支付</t>
  </si>
  <si>
    <t xml:space="preserve">      其他税收返还支出</t>
  </si>
  <si>
    <t>（11）义务教育等转移支付</t>
  </si>
  <si>
    <t xml:space="preserve">      县级基本财力保障机制奖补资金收入</t>
  </si>
  <si>
    <t xml:space="preserve">    一般性转移支付支出</t>
  </si>
  <si>
    <t>（5）结算补助收入</t>
  </si>
  <si>
    <t>（12）基本养老保险和低保等转移支付</t>
  </si>
  <si>
    <t xml:space="preserve">      结算补助收入</t>
  </si>
  <si>
    <t xml:space="preserve">      体制补助支出</t>
  </si>
  <si>
    <t>（6）化解债务补助收入</t>
  </si>
  <si>
    <t>（13）新型农村合作医疗等转移支付</t>
  </si>
  <si>
    <t xml:space="preserve">      均衡性转移支付支出</t>
  </si>
  <si>
    <t>（7）资源枯竭型城市转移支付收入</t>
  </si>
  <si>
    <t xml:space="preserve"> (14)农村综合改革转移支付</t>
  </si>
  <si>
    <t xml:space="preserve">      资源枯竭型城市转移支付补助收入</t>
  </si>
  <si>
    <t xml:space="preserve">      县级基本财力保障机制奖补资金支出</t>
  </si>
  <si>
    <t>（8）企业事业单位划转补助收入</t>
  </si>
  <si>
    <t>（15）产粮（油）大县奖励资金</t>
  </si>
  <si>
    <t xml:space="preserve">      企业事业单位划转补助收入</t>
  </si>
  <si>
    <t xml:space="preserve">      结算补助支出</t>
  </si>
  <si>
    <t>（9）成品油价格和税费改革转移支付</t>
  </si>
  <si>
    <t>（16）重点生态功能区转移支付</t>
  </si>
  <si>
    <t xml:space="preserve">      成品油税费改革转移支付补助收入</t>
  </si>
  <si>
    <t xml:space="preserve">      资源枯竭型城市转移支付补助支出</t>
  </si>
  <si>
    <t>（17）固定数额补助</t>
  </si>
  <si>
    <t xml:space="preserve">      基层公检法司转移支付收入</t>
  </si>
  <si>
    <t xml:space="preserve">      企业事业单位划转补助支出</t>
  </si>
  <si>
    <t>（11）义务教育转移支付收入</t>
  </si>
  <si>
    <t>（18）其他一般性转移支付</t>
  </si>
  <si>
    <t xml:space="preserve">      城乡义务教育转移支付收入</t>
  </si>
  <si>
    <t xml:space="preserve">      成品油税费改革转移支付补助支出</t>
  </si>
  <si>
    <t>（二）专项转移支付支出</t>
  </si>
  <si>
    <t xml:space="preserve">      基本养老金转移支付收入</t>
  </si>
  <si>
    <t xml:space="preserve">      基层公检法司转移支付支出</t>
  </si>
  <si>
    <t>三、上解上级支出</t>
  </si>
  <si>
    <t xml:space="preserve">      城乡居民医疗保险转移支付收入</t>
  </si>
  <si>
    <t xml:space="preserve">      城乡义务教育转移支付支出</t>
  </si>
  <si>
    <t>（14）农村综合改革转移支付资金</t>
  </si>
  <si>
    <t>1、体制上解支出</t>
  </si>
  <si>
    <t xml:space="preserve">      农村综合改革转移支付收入</t>
  </si>
  <si>
    <t xml:space="preserve">      基本养老金转移支付支出</t>
  </si>
  <si>
    <t>（15）产粮（油）大县奖励资金收入</t>
  </si>
  <si>
    <t>2、专项上解支出</t>
  </si>
  <si>
    <t xml:space="preserve">      产粮（油）大县奖励资金收入</t>
  </si>
  <si>
    <t xml:space="preserve">      城乡居民医疗保险转移支付支出</t>
  </si>
  <si>
    <t>（16）重点生态功能区转移支付收入</t>
  </si>
  <si>
    <t xml:space="preserve">      重点生态功能区转移支付收入</t>
  </si>
  <si>
    <t xml:space="preserve">      农村综合改革转移支付支出</t>
  </si>
  <si>
    <t>（17）固定数额补助收入</t>
  </si>
  <si>
    <t xml:space="preserve">      固定数额补助收入</t>
  </si>
  <si>
    <t xml:space="preserve">      产粮（油）大县奖励资金支出</t>
  </si>
  <si>
    <t>（18）其他一般性转移支付收入</t>
  </si>
  <si>
    <t xml:space="preserve">      革命老区转移支付收入</t>
  </si>
  <si>
    <t xml:space="preserve">      重点生态功能区转移支付支出</t>
  </si>
  <si>
    <t>2、专项转移支付收入</t>
  </si>
  <si>
    <t xml:space="preserve">      民族地区转移支付收入</t>
  </si>
  <si>
    <t xml:space="preserve">      固定数额补助支出</t>
  </si>
  <si>
    <t>三、下级上解收入</t>
  </si>
  <si>
    <t xml:space="preserve">      边疆地区转移支付收入</t>
  </si>
  <si>
    <t xml:space="preserve">      革命老区转移支付支出</t>
  </si>
  <si>
    <t>1、体制上解收入</t>
  </si>
  <si>
    <t xml:space="preserve">      贫困地区转移支付收入</t>
  </si>
  <si>
    <t xml:space="preserve">      民族地区转移支付支出</t>
  </si>
  <si>
    <t>2、专项上解收入</t>
  </si>
  <si>
    <t xml:space="preserve">      其他一般性转移支付收入</t>
  </si>
  <si>
    <t xml:space="preserve">      边疆地区转移支付支出</t>
  </si>
  <si>
    <t>四、调入预算稳定调节基金</t>
  </si>
  <si>
    <t xml:space="preserve">    专项转移支付收入</t>
  </si>
  <si>
    <t xml:space="preserve">      贫困地区转移支付支出</t>
  </si>
  <si>
    <t>五、调入资金</t>
  </si>
  <si>
    <t xml:space="preserve">      一般公共服务</t>
  </si>
  <si>
    <t xml:space="preserve">      其他一般性转移支付支出</t>
  </si>
  <si>
    <t>收入总计</t>
  </si>
  <si>
    <t>支出总计</t>
  </si>
  <si>
    <t xml:space="preserve">      外交</t>
  </si>
  <si>
    <t xml:space="preserve">    专项转移支付支出</t>
  </si>
  <si>
    <t xml:space="preserve">      国防</t>
  </si>
  <si>
    <t xml:space="preserve">      公共安全</t>
  </si>
  <si>
    <t xml:space="preserve">      教育</t>
  </si>
  <si>
    <t xml:space="preserve">      科学技术</t>
  </si>
  <si>
    <t xml:space="preserve">      文化体育与传媒</t>
  </si>
  <si>
    <t xml:space="preserve">      社会保障和就业</t>
  </si>
  <si>
    <t xml:space="preserve">      医疗卫生</t>
  </si>
  <si>
    <t xml:space="preserve">      节能环保</t>
  </si>
  <si>
    <t xml:space="preserve">      城乡社区</t>
  </si>
  <si>
    <t xml:space="preserve">      农林水</t>
  </si>
  <si>
    <t xml:space="preserve">      交通运输</t>
  </si>
  <si>
    <t xml:space="preserve">      资源勘探电力信息等</t>
  </si>
  <si>
    <t xml:space="preserve">      商业服务业等</t>
  </si>
  <si>
    <t xml:space="preserve">      金融</t>
  </si>
  <si>
    <t xml:space="preserve">      国土海洋气象等</t>
  </si>
  <si>
    <t xml:space="preserve">      住房保障</t>
  </si>
  <si>
    <t xml:space="preserve">      粮油物资储备</t>
  </si>
  <si>
    <t xml:space="preserve">      其他收入</t>
  </si>
  <si>
    <t xml:space="preserve">  下级上解收入</t>
  </si>
  <si>
    <t xml:space="preserve">    体制上解收入</t>
  </si>
  <si>
    <t xml:space="preserve">      其他支出</t>
  </si>
  <si>
    <t xml:space="preserve">    出口退税专项上解收入</t>
  </si>
  <si>
    <t xml:space="preserve">  调出资金</t>
  </si>
  <si>
    <t xml:space="preserve">    成品油价格和税费改革专项上解收入</t>
  </si>
  <si>
    <t xml:space="preserve">    补充预算稳定调节基金</t>
  </si>
  <si>
    <t xml:space="preserve">    专项上解收入</t>
  </si>
  <si>
    <t xml:space="preserve">    补充预算周转金</t>
  </si>
  <si>
    <t xml:space="preserve">  上年结余收入</t>
  </si>
  <si>
    <t xml:space="preserve">    其他调出资金</t>
  </si>
  <si>
    <t xml:space="preserve">  调入资金</t>
  </si>
  <si>
    <t xml:space="preserve">  年终结余</t>
  </si>
  <si>
    <t xml:space="preserve">    调入预算稳定调节基金</t>
  </si>
  <si>
    <t xml:space="preserve">  地方政府一般债券还本支出</t>
  </si>
  <si>
    <t xml:space="preserve">    从政府性基金预算调入</t>
  </si>
  <si>
    <t xml:space="preserve">  地方政府一般债券转贷支出</t>
  </si>
  <si>
    <t xml:space="preserve">    从国有资本经营预算调入</t>
  </si>
  <si>
    <t xml:space="preserve">  援助其他地区支出</t>
  </si>
  <si>
    <t xml:space="preserve">    从其他资金调入</t>
  </si>
  <si>
    <t xml:space="preserve">  地方政府一般债券收入</t>
  </si>
  <si>
    <t xml:space="preserve">  地方政府一般债券转贷收入</t>
  </si>
  <si>
    <t xml:space="preserve">  接受其他地区援助收入</t>
  </si>
  <si>
    <t>表2  2017年全市一般公共预算收入情况表</t>
  </si>
  <si>
    <t>科 目 名 称</t>
  </si>
  <si>
    <t>金  额</t>
  </si>
  <si>
    <t>一、税收收入</t>
  </si>
  <si>
    <t xml:space="preserve">    增值税</t>
  </si>
  <si>
    <t xml:space="preserve">    营业税</t>
  </si>
  <si>
    <t xml:space="preserve">    企业所得税</t>
  </si>
  <si>
    <t xml:space="preserve">    企业所得税退税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</si>
  <si>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</si>
  <si>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</si>
  <si>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</si>
  <si>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</si>
  <si>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</si>
  <si>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</si>
  <si>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</si>
  <si>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</si>
  <si>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</si>
  <si>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</si>
  <si>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</si>
  <si>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其他税收收入</t>
  </si>
  <si>
    <t>二、非税收入小计</t>
  </si>
  <si>
    <t xml:space="preserve"> （二）非税收入小计</t>
  </si>
  <si>
    <t>县区</t>
  </si>
  <si>
    <t>市本级</t>
  </si>
  <si>
    <t xml:space="preserve">    专项收入</t>
  </si>
  <si>
    <t xml:space="preserve">  1.专项收入</t>
  </si>
  <si>
    <t xml:space="preserve">  一、专项收入</t>
  </si>
  <si>
    <t xml:space="preserve">    行政事业性收费收入</t>
  </si>
  <si>
    <t xml:space="preserve">    其中：排污费收入</t>
  </si>
  <si>
    <t xml:space="preserve">    罚没收入</t>
  </si>
  <si>
    <r>
      <rPr>
        <sz val="11"/>
        <color indexed="8"/>
        <rFont val="宋体"/>
        <charset val="134"/>
      </rPr>
      <t xml:space="preserve">         </t>
    </r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>排污权出让金</t>
    </r>
  </si>
  <si>
    <t xml:space="preserve">         排污权出让金</t>
  </si>
  <si>
    <t xml:space="preserve">    国有资本经营收入</t>
  </si>
  <si>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 xml:space="preserve">        能源交易出让金</t>
    </r>
  </si>
  <si>
    <t xml:space="preserve">    国有资源（资产）有偿使用收入</t>
  </si>
  <si>
    <r>
      <rPr>
        <sz val="11"/>
        <color indexed="8"/>
        <rFont val="宋体"/>
        <charset val="134"/>
      </rPr>
      <t xml:space="preserve">         </t>
    </r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>水资源费收入</t>
    </r>
  </si>
  <si>
    <t xml:space="preserve">         水资源费收入</t>
  </si>
  <si>
    <t xml:space="preserve">    政府住房基金收入</t>
  </si>
  <si>
    <t xml:space="preserve">          教育费附加收入</t>
  </si>
  <si>
    <t xml:space="preserve">    其他收入</t>
  </si>
  <si>
    <r>
      <rPr>
        <sz val="11"/>
        <color indexed="8"/>
        <rFont val="宋体"/>
        <charset val="134"/>
      </rPr>
      <t xml:space="preserve">         </t>
    </r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>探矿权、采矿权价款收入</t>
    </r>
  </si>
  <si>
    <t xml:space="preserve">         矿产资源专项收入</t>
  </si>
  <si>
    <t>一般公共预算收入合计</t>
  </si>
  <si>
    <t xml:space="preserve">          地方教育附加收入</t>
  </si>
  <si>
    <t xml:space="preserve">          文化事业建设费收入</t>
  </si>
  <si>
    <t>表3  2017年全市一般公共预算支出情况表</t>
  </si>
  <si>
    <t>科目编码</t>
  </si>
  <si>
    <t>科目名称</t>
  </si>
  <si>
    <t>合计</t>
  </si>
  <si>
    <t>支  出
预算数</t>
  </si>
  <si>
    <t>上级提前下达转移支付</t>
  </si>
  <si>
    <t>一般转移支付</t>
  </si>
  <si>
    <t>一般公共服务</t>
  </si>
  <si>
    <t>一、一般公共服务</t>
  </si>
  <si>
    <t>国防</t>
  </si>
  <si>
    <t>三、国防支出</t>
  </si>
  <si>
    <t>公共安全</t>
  </si>
  <si>
    <t>四、公共安全支出</t>
  </si>
  <si>
    <t>教育</t>
  </si>
  <si>
    <t>五、教育支出</t>
  </si>
  <si>
    <t>科学技术</t>
  </si>
  <si>
    <t>六、科学技术支出</t>
  </si>
  <si>
    <t>文化体育与传媒</t>
  </si>
  <si>
    <t>七、文化体育与传媒支出</t>
  </si>
  <si>
    <t>社会保障和就业</t>
  </si>
  <si>
    <t>八、社会保障和就业支出</t>
  </si>
  <si>
    <t>医疗卫生与计划生育支出</t>
  </si>
  <si>
    <t>九、医疗卫生与计划生育支出</t>
  </si>
  <si>
    <t>节能环保支出</t>
  </si>
  <si>
    <t>十、节能环保支出</t>
  </si>
  <si>
    <t>城乡社区事务</t>
  </si>
  <si>
    <t>十一、城乡社区支出</t>
  </si>
  <si>
    <t>农林水</t>
  </si>
  <si>
    <t>十二、农林水支出</t>
  </si>
  <si>
    <t>交通运输</t>
  </si>
  <si>
    <t>十三、交通运输支出</t>
  </si>
  <si>
    <t>资源勘探信息等</t>
  </si>
  <si>
    <t>十四、资源勘探信息等支出</t>
  </si>
  <si>
    <t>商业服务业</t>
  </si>
  <si>
    <t>十五、商业服务业等支出</t>
  </si>
  <si>
    <t>金融支出</t>
  </si>
  <si>
    <t>十六、金融支出</t>
  </si>
  <si>
    <t>援助其他地区支出</t>
  </si>
  <si>
    <t>十七、援助其他地区支出</t>
  </si>
  <si>
    <t>国土海洋气象</t>
  </si>
  <si>
    <t>十八、国土海洋气象等支出</t>
  </si>
  <si>
    <t>住房保障支出</t>
  </si>
  <si>
    <t>十九、住房保障支出</t>
  </si>
  <si>
    <t>粮油物资储备</t>
  </si>
  <si>
    <t>二十、粮油物资储备支出</t>
  </si>
  <si>
    <t>预备费</t>
  </si>
  <si>
    <t>二十一、预备费</t>
  </si>
  <si>
    <t>其他支出</t>
  </si>
  <si>
    <t>二十四、其他支出</t>
  </si>
  <si>
    <t>债务还本支出</t>
  </si>
  <si>
    <t>二十二、债务付息支出</t>
  </si>
  <si>
    <t>债务付息支出</t>
  </si>
  <si>
    <t>二十三、债务发行费用支出</t>
  </si>
  <si>
    <t>债务发行费用支出</t>
  </si>
  <si>
    <t>支 出 合 计</t>
  </si>
  <si>
    <t>表4  2017年全市政府性基金预算收支表</t>
  </si>
  <si>
    <t>收     入</t>
  </si>
  <si>
    <t>支     出</t>
  </si>
  <si>
    <t>单位：万元</t>
  </si>
  <si>
    <t>项    目</t>
  </si>
  <si>
    <t>合  计</t>
  </si>
  <si>
    <t>支出</t>
  </si>
  <si>
    <t>收入</t>
  </si>
  <si>
    <t>支出合计</t>
  </si>
  <si>
    <t>预算</t>
  </si>
  <si>
    <t>上级</t>
  </si>
  <si>
    <t>预算相减</t>
  </si>
  <si>
    <t>项目</t>
  </si>
  <si>
    <t>1、散装水泥专项资金收入</t>
  </si>
  <si>
    <t>1、科学技术支出</t>
  </si>
  <si>
    <t>三、港口建设费收入</t>
  </si>
  <si>
    <t>一、文化体育与传媒支出</t>
  </si>
  <si>
    <t>2、新型墙体材料专项基金收入</t>
  </si>
  <si>
    <t>2、文化体育与传媒支出</t>
  </si>
  <si>
    <t>四、新型墙体材料专项基金收入</t>
  </si>
  <si>
    <t>二、社会保障和就业支出</t>
  </si>
  <si>
    <t>3、城市公用事业附加收入</t>
  </si>
  <si>
    <t>3、社会保障和就业支出</t>
  </si>
  <si>
    <t>五、国家电影事业发展专项资金收入</t>
  </si>
  <si>
    <t>三、节能环保支出</t>
  </si>
  <si>
    <t>4、城市基础设施配套费收入</t>
  </si>
  <si>
    <t>4、节能环保支出</t>
  </si>
  <si>
    <t>六、城市公用事业附加收入</t>
  </si>
  <si>
    <t xml:space="preserve">    可再生能源电价附加收入安排的支出</t>
  </si>
  <si>
    <t>5、国有土地使用权出让收入</t>
  </si>
  <si>
    <t>5、城乡社区支出</t>
  </si>
  <si>
    <t>七、国有土地收益基金收入</t>
  </si>
  <si>
    <t xml:space="preserve">    废弃电器电子产品处理基金支出</t>
  </si>
  <si>
    <t>6、农业土地开发资金收入</t>
  </si>
  <si>
    <t>6、农林水支出</t>
  </si>
  <si>
    <t>八、农业土地开发资金收入</t>
  </si>
  <si>
    <t xml:space="preserve">      回收处理费用补贴</t>
  </si>
  <si>
    <t>7、国有土地收益基金收入</t>
  </si>
  <si>
    <t>7、交通运输支出</t>
  </si>
  <si>
    <t>九、国有土地使用权出让收入</t>
  </si>
  <si>
    <t xml:space="preserve">      信息系统建设</t>
  </si>
  <si>
    <t>8、港口建设费收入</t>
  </si>
  <si>
    <t>8、资源勘探信息等支出</t>
  </si>
  <si>
    <t>十、大中型水库库区基金收入</t>
  </si>
  <si>
    <t xml:space="preserve">      基金征管经费</t>
  </si>
  <si>
    <t>9、车辆通行费</t>
  </si>
  <si>
    <t>9、商业服务业等支出</t>
  </si>
  <si>
    <t>十一、彩票公益金收入</t>
  </si>
  <si>
    <t xml:space="preserve">      其他废弃电器电子产品处理基金支出</t>
  </si>
  <si>
    <t>10、水土保持补偿费</t>
  </si>
  <si>
    <t>10、金融支出</t>
  </si>
  <si>
    <t>十二、城市基础设施配套费收入</t>
  </si>
  <si>
    <t>四、城乡社区支出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</si>
  <si>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1、污水处理费收入</t>
    </r>
  </si>
  <si>
    <t>11、其他支出</t>
  </si>
  <si>
    <t>十五、车辆通行费</t>
  </si>
  <si>
    <t>五、农林水支出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</si>
  <si>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、彩票公益金收入</t>
    </r>
  </si>
  <si>
    <t>12、债务还本支出</t>
  </si>
  <si>
    <t>十六、污水处理费收入</t>
  </si>
  <si>
    <t xml:space="preserve">    新菜地开发建设基金及对应专项债务收入安排的支出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</si>
  <si>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、上级提前下达转移支付</t>
    </r>
  </si>
  <si>
    <t>13、债务付息支出</t>
  </si>
  <si>
    <t>十七、彩票发行机构和彩票销售机构的业务费用</t>
  </si>
  <si>
    <t xml:space="preserve">      开发新菜地工程</t>
  </si>
  <si>
    <t>14、调出资金</t>
  </si>
  <si>
    <t>十八、其他政府性基金收入</t>
  </si>
  <si>
    <t xml:space="preserve">      改造老菜地工程</t>
  </si>
  <si>
    <t>政府性基金收入合计</t>
  </si>
  <si>
    <t>政府性基金支出合计</t>
  </si>
  <si>
    <t xml:space="preserve">      设备购置</t>
  </si>
  <si>
    <t xml:space="preserve">      技术培训与推广</t>
  </si>
  <si>
    <t xml:space="preserve">      其他新菜地开发建设基金支出</t>
  </si>
  <si>
    <t xml:space="preserve">    大中型水库库区基金及对应专项债务收入安排的支出</t>
  </si>
  <si>
    <t xml:space="preserve">      基础设施建设和经济发展</t>
  </si>
  <si>
    <t xml:space="preserve">      解决移民遗留问题</t>
  </si>
  <si>
    <t xml:space="preserve">      库区防护工程维护</t>
  </si>
  <si>
    <t xml:space="preserve">      其他大中型水库库区基金支出</t>
  </si>
  <si>
    <t xml:space="preserve">    三峡水库库区基金支出</t>
  </si>
  <si>
    <t xml:space="preserve">      库区维护和管理</t>
  </si>
  <si>
    <t xml:space="preserve">      其他三峡水库库区基金支出</t>
  </si>
  <si>
    <t xml:space="preserve">    国家重大水利工程建设基金及对应专项债务收入安排的支出</t>
  </si>
  <si>
    <t xml:space="preserve">      南水北调工程建设</t>
  </si>
  <si>
    <t xml:space="preserve">      三峡工程后续工作</t>
  </si>
  <si>
    <t xml:space="preserve">      地方重大水利工程建设</t>
  </si>
  <si>
    <t xml:space="preserve">      其他重大水利工程建设基金支出</t>
  </si>
  <si>
    <t>六、交通运输支出</t>
  </si>
  <si>
    <t xml:space="preserve">    海南省高等级公路车辆通行附加费及对应专项债务收入安排的支出</t>
  </si>
  <si>
    <t xml:space="preserve">      公路建设</t>
  </si>
  <si>
    <t xml:space="preserve">      公路养护</t>
  </si>
  <si>
    <t xml:space="preserve">      公路还贷</t>
  </si>
  <si>
    <t xml:space="preserve">      其他海南省高等级公路车辆通行附加费安排的支出</t>
  </si>
  <si>
    <t xml:space="preserve">    车辆通行费及对应专项债务收入安排的支出</t>
  </si>
  <si>
    <t xml:space="preserve">      政府还贷公路养护</t>
  </si>
  <si>
    <t xml:space="preserve">      政府还贷公路管理</t>
  </si>
  <si>
    <t xml:space="preserve">      其他车辆通行费安排的支出</t>
  </si>
  <si>
    <t xml:space="preserve">    港口建设费及对应债务收入安排的支出</t>
  </si>
  <si>
    <t xml:space="preserve">      港口设施</t>
  </si>
  <si>
    <t xml:space="preserve">      航道建设和维护</t>
  </si>
  <si>
    <t xml:space="preserve">      航运保障系统建设</t>
  </si>
  <si>
    <t xml:space="preserve">      其他港口建设费安排的支出</t>
  </si>
  <si>
    <t xml:space="preserve">    铁路建设基金支出</t>
  </si>
  <si>
    <t xml:space="preserve">      铁路建设投资</t>
  </si>
  <si>
    <t xml:space="preserve">      购置铁路机车车辆</t>
  </si>
  <si>
    <t xml:space="preserve">      铁路还贷</t>
  </si>
  <si>
    <t xml:space="preserve">      建设项目铺底资金</t>
  </si>
  <si>
    <t xml:space="preserve">      勘测设计</t>
  </si>
  <si>
    <t xml:space="preserve">      注册资本金</t>
  </si>
  <si>
    <t xml:space="preserve">      周转资金</t>
  </si>
  <si>
    <t xml:space="preserve">      其他铁路建设基金支出</t>
  </si>
  <si>
    <t xml:space="preserve">    船舶油污损害赔偿基金支出</t>
  </si>
  <si>
    <t xml:space="preserve">      应急处置费用</t>
  </si>
  <si>
    <t xml:space="preserve">      控制清除污染</t>
  </si>
  <si>
    <t xml:space="preserve">      损失补偿</t>
  </si>
  <si>
    <t xml:space="preserve">      生态恢复</t>
  </si>
  <si>
    <t xml:space="preserve">      监视监测</t>
  </si>
  <si>
    <t xml:space="preserve">      其他船舶油污损害赔偿基金支出</t>
  </si>
  <si>
    <t xml:space="preserve">    民航发展基金支出</t>
  </si>
  <si>
    <t xml:space="preserve">      民航机场建设</t>
  </si>
  <si>
    <t xml:space="preserve">      空管系统建设</t>
  </si>
  <si>
    <t xml:space="preserve">      民航安全</t>
  </si>
  <si>
    <t xml:space="preserve">      航线和机场补贴</t>
  </si>
  <si>
    <t xml:space="preserve">      民航节能减排</t>
  </si>
  <si>
    <t xml:space="preserve">      通用航空发展</t>
  </si>
  <si>
    <t xml:space="preserve">      征管经费</t>
  </si>
  <si>
    <t xml:space="preserve">      其他民航发展基金支出</t>
  </si>
  <si>
    <t>七、资源勘探信息等支出</t>
  </si>
  <si>
    <t xml:space="preserve">    散装水泥专项资金及对应专项债务收入安排的支出</t>
  </si>
  <si>
    <t xml:space="preserve">      建设专用设施</t>
  </si>
  <si>
    <t xml:space="preserve">      专用设备购置和维修</t>
  </si>
  <si>
    <t xml:space="preserve">      贷款贴息</t>
  </si>
  <si>
    <t xml:space="preserve">      技术研发与推广</t>
  </si>
  <si>
    <t xml:space="preserve">      宣传</t>
  </si>
  <si>
    <t xml:space="preserve">      其他散装水泥专项资金支出</t>
  </si>
  <si>
    <t xml:space="preserve">    新型墙体材料专项基金及对应专项债务收入安排的支出</t>
  </si>
  <si>
    <t xml:space="preserve">      技改贴息和补助</t>
  </si>
  <si>
    <t xml:space="preserve">      技术研发和推广</t>
  </si>
  <si>
    <t xml:space="preserve">      示范项目补贴</t>
  </si>
  <si>
    <t xml:space="preserve">      宣传和培训</t>
  </si>
  <si>
    <t xml:space="preserve">      其他新型墙体材料专项基金支出</t>
  </si>
  <si>
    <t xml:space="preserve">    农网还贷资金支出</t>
  </si>
  <si>
    <t xml:space="preserve">      地方农网还贷资金支出</t>
  </si>
  <si>
    <t xml:space="preserve">      其他农网还贷资金支出</t>
  </si>
  <si>
    <t>八、商业服务业等支出</t>
  </si>
  <si>
    <t xml:space="preserve">    旅游发展基金支出</t>
  </si>
  <si>
    <t xml:space="preserve">      宣传促销</t>
  </si>
  <si>
    <t xml:space="preserve">      行业规划</t>
  </si>
  <si>
    <t xml:space="preserve">      旅游事业补助</t>
  </si>
  <si>
    <t xml:space="preserve">      地方旅游开发项目补助</t>
  </si>
  <si>
    <t xml:space="preserve">      其他旅游发展基金支出</t>
  </si>
  <si>
    <t>九、其他支出</t>
  </si>
  <si>
    <t xml:space="preserve">    其他政府性基金及对应专项债务收入安排的支出</t>
  </si>
  <si>
    <t xml:space="preserve">    彩票发行销售机构业务费安排的支出</t>
  </si>
  <si>
    <t xml:space="preserve">      福利彩票发行机构的业务费支出</t>
  </si>
  <si>
    <t xml:space="preserve">      体育彩票发行机构的业务费支出</t>
  </si>
  <si>
    <t xml:space="preserve">      福利彩票销售机构的业务费支出</t>
  </si>
  <si>
    <t xml:space="preserve">      体育彩票销售机构的业务费支出</t>
  </si>
  <si>
    <t xml:space="preserve">      彩票兑奖周转金支出</t>
  </si>
  <si>
    <t xml:space="preserve">      彩票发行销售风险基金支出</t>
  </si>
  <si>
    <t xml:space="preserve">      彩票市场调控资金支出</t>
  </si>
  <si>
    <t xml:space="preserve">      其他彩票发行销售机构业务费安排的支出</t>
  </si>
  <si>
    <t xml:space="preserve">    彩票公益金及对应专项债务收入安排的支出</t>
  </si>
  <si>
    <t xml:space="preserve">      用于社会福利的彩票公益金支出</t>
  </si>
  <si>
    <t xml:space="preserve">      用于体育事业的彩票公益金支出</t>
  </si>
  <si>
    <t xml:space="preserve">      用于教育事业的彩票公益金支出</t>
  </si>
  <si>
    <t xml:space="preserve">      用于红十字事业的彩票公益金支出</t>
  </si>
  <si>
    <t xml:space="preserve">      用于残疾人事业的彩票公益金支出</t>
  </si>
  <si>
    <t xml:space="preserve">      用于文化事业的彩票公益金支出</t>
  </si>
  <si>
    <t xml:space="preserve">      用于扶贫的彩票公益金支出</t>
  </si>
  <si>
    <t xml:space="preserve">      用于法律援助的彩票公益金支出</t>
  </si>
  <si>
    <t xml:space="preserve">      用于其他社会公益事业的彩票公益金支出</t>
  </si>
  <si>
    <t>十、债务付息支出</t>
  </si>
  <si>
    <t>十一、债务发行费用支出</t>
  </si>
  <si>
    <t xml:space="preserve">  政府性基金转移支付</t>
  </si>
  <si>
    <t xml:space="preserve">    政府性基金补助支出</t>
  </si>
  <si>
    <t xml:space="preserve">    政府性基金上解支出</t>
  </si>
  <si>
    <t xml:space="preserve"> 调出资金</t>
  </si>
  <si>
    <t xml:space="preserve"> 年终结余</t>
  </si>
  <si>
    <t>地方政府专项债务还本支出</t>
  </si>
  <si>
    <t>地方政府专项债务转贷支出</t>
  </si>
  <si>
    <t>表5  2017年全市国有资本经营预算收支表</t>
  </si>
  <si>
    <r>
      <rPr>
        <sz val="12"/>
        <color indexed="8"/>
        <rFont val="宋体"/>
        <charset val="134"/>
      </rPr>
      <t xml:space="preserve">                        </t>
    </r>
    <r>
      <rPr>
        <sz val="12"/>
        <color indexed="8"/>
        <rFont val="宋体"/>
        <charset val="134"/>
      </rPr>
      <t xml:space="preserve">   单位：万元  </t>
    </r>
  </si>
  <si>
    <t>一、利润收入</t>
  </si>
  <si>
    <t>一、社会保障和就业</t>
  </si>
  <si>
    <t>一、解决历史遗留问题及改革成本支出</t>
  </si>
  <si>
    <t>二、股利、股息收入</t>
  </si>
  <si>
    <t>二、国有资本经营预算支出</t>
  </si>
  <si>
    <t>二、国有企业资本金注入</t>
  </si>
  <si>
    <t>三、产权转让收入</t>
  </si>
  <si>
    <r>
      <rPr>
        <sz val="11"/>
        <color indexed="8"/>
        <rFont val="宋体"/>
        <charset val="134"/>
      </rPr>
      <t xml:space="preserve">其中：解决历史遗留问题及改革成本
</t>
    </r>
    <r>
      <rPr>
        <sz val="11"/>
        <color indexed="8"/>
        <rFont val="宋体"/>
        <charset val="134"/>
      </rPr>
      <t xml:space="preserve">   </t>
    </r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 xml:space="preserve">  </t>
    </r>
    <r>
      <rPr>
        <sz val="11"/>
        <color indexed="8"/>
        <rFont val="宋体"/>
        <charset val="134"/>
      </rPr>
      <t>支出</t>
    </r>
  </si>
  <si>
    <t>三、国有企业政策性补贴</t>
  </si>
  <si>
    <t>四、清算收入</t>
  </si>
  <si>
    <t xml:space="preserve">      国有企业资本金注入</t>
  </si>
  <si>
    <t>四、金融国有资本经营预算支出</t>
  </si>
  <si>
    <t>五、其他国有资本经营预算
    收入</t>
  </si>
  <si>
    <t xml:space="preserve">      公益性设施投资支出</t>
  </si>
  <si>
    <t>六、其他国有资本经营预算收入</t>
  </si>
  <si>
    <t>五、调出资金</t>
  </si>
  <si>
    <t>六、转移支付收入</t>
  </si>
  <si>
    <t xml:space="preserve">      国有企业政策性补贴</t>
  </si>
  <si>
    <t>六、国有资本经营预算转移支付支出</t>
  </si>
  <si>
    <t xml:space="preserve">      金融国有资本经营预算支出</t>
  </si>
  <si>
    <t>七、其他国有资本经营预算支出</t>
  </si>
  <si>
    <t xml:space="preserve">      其他国有资本经营预算支出</t>
  </si>
  <si>
    <t>三、转移性支出</t>
  </si>
  <si>
    <t>其中：国有资本经营预算转移支付</t>
  </si>
  <si>
    <t xml:space="preserve">      调出资金</t>
  </si>
  <si>
    <t>本年收入合计</t>
  </si>
  <si>
    <t>本年支出合计</t>
  </si>
  <si>
    <t>表6   2017年全市社会保险基金预算平衡情况表</t>
  </si>
  <si>
    <r>
      <rPr>
        <b/>
        <sz val="12"/>
        <color indexed="8"/>
        <rFont val="宋体"/>
        <charset val="134"/>
      </rPr>
      <t>项</t>
    </r>
    <r>
      <rPr>
        <b/>
        <sz val="12"/>
        <color indexed="8"/>
        <rFont val="Times New Roman"/>
        <family val="1"/>
      </rPr>
      <t xml:space="preserve">  </t>
    </r>
    <r>
      <rPr>
        <b/>
        <sz val="12"/>
        <color indexed="8"/>
        <rFont val="宋体"/>
        <charset val="134"/>
      </rPr>
      <t>目</t>
    </r>
  </si>
  <si>
    <t>2016年末滚存结余</t>
  </si>
  <si>
    <t>收入预算</t>
  </si>
  <si>
    <t>支出预算</t>
  </si>
  <si>
    <t>当年结余</t>
  </si>
  <si>
    <t>2017年末滚存结余</t>
  </si>
  <si>
    <t xml:space="preserve"> 合计</t>
  </si>
  <si>
    <t>一、企业职工基本养老保险基金</t>
  </si>
  <si>
    <t>二、城乡居民社会养老保险基金</t>
  </si>
  <si>
    <t>三、失业保险基金</t>
  </si>
  <si>
    <t>四、城镇职工基本医疗保险基金</t>
  </si>
  <si>
    <t>五、城乡居民基本医疗保险基金</t>
  </si>
  <si>
    <t>六、工伤保险基金</t>
  </si>
  <si>
    <t>七、生育保险基金</t>
  </si>
  <si>
    <t>八、机关事业养老保险基金</t>
  </si>
  <si>
    <t xml:space="preserve">      用于城乡医疗求助的彩票公益金支出</t>
    <phoneticPr fontId="4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</si>
</sst>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76" formatCode="0.00_ "/>
    <numFmt numFmtId="177" formatCode="0_ "/>
    <numFmt numFmtId="179" formatCode="_ &quot;￥&quot;* #,##0.00_ ;_ &quot;￥&quot;* \-#,##0.00_ ;_ &quot;￥&quot;* &quot;-&quot;??_ ;_ @_ "/>
    <numFmt numFmtId="180" formatCode="0_);[Red]\(0\)"/>
  </numFmts>
  <fonts count="44" x14ac:knownFonts="1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2"/>
      <color indexed="8"/>
      <name val="Times New Roman"/>
      <family val="1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Times New Roman"/>
      <family val="1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b/>
      <sz val="11"/>
      <color indexed="8"/>
      <name val="宋体"/>
      <charset val="134"/>
    </font>
    <font>
      <b/>
      <sz val="16"/>
      <color indexed="8"/>
      <name val="黑体"/>
      <charset val="134"/>
    </font>
    <font>
      <b/>
      <sz val="14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sz val="11"/>
      <color theme="1"/>
      <name val="宋体"/>
      <charset val="134"/>
      <scheme val="minor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sz val="9"/>
      <name val="宋体"/>
      <charset val="134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8"/>
      <name val="Tahoma"/>
      <family val="2"/>
    </font>
    <font>
      <b/>
      <sz val="18"/>
      <color indexed="56"/>
      <name val="宋体"/>
      <charset val="134"/>
    </font>
    <font>
      <sz val="10"/>
      <color indexed="8"/>
      <name val="Arial"/>
      <family val="2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0"/>
      <name val="Arial"/>
      <family val="2"/>
    </font>
    <font>
      <sz val="10"/>
      <name val="宋体"/>
      <charset val="134"/>
    </font>
    <font>
      <sz val="11"/>
      <color indexed="10"/>
      <name val="宋体"/>
      <charset val="134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9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</borders>
  <cellStyleXfs count="1972"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2" fillId="1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5" fillId="9" borderId="0" applyNumberFormat="0" applyBorder="0" applyAlignment="0" applyProtection="0">
      <alignment vertical="center"/>
    </xf>
    <xf numFmtId="0" fontId="16" fillId="0" borderId="0"/>
    <xf numFmtId="0" fontId="5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5" fillId="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6" fillId="0" borderId="0"/>
    <xf numFmtId="0" fontId="2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6" fillId="0" borderId="0"/>
    <xf numFmtId="0" fontId="5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5" fillId="6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0" borderId="0"/>
    <xf numFmtId="0" fontId="5" fillId="12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6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0" borderId="0"/>
    <xf numFmtId="0" fontId="25" fillId="16" borderId="10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5" fillId="16" borderId="10" applyNumberForma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6" fillId="0" borderId="0"/>
    <xf numFmtId="0" fontId="5" fillId="5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0" borderId="0"/>
    <xf numFmtId="0" fontId="5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0" borderId="0"/>
    <xf numFmtId="0" fontId="5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5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0" borderId="0">
      <alignment vertical="center"/>
    </xf>
    <xf numFmtId="0" fontId="31" fillId="0" borderId="0"/>
    <xf numFmtId="0" fontId="5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5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0" borderId="0">
      <alignment vertical="center"/>
    </xf>
    <xf numFmtId="0" fontId="22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6" fillId="0" borderId="0"/>
    <xf numFmtId="0" fontId="5" fillId="4" borderId="0" applyNumberFormat="0" applyBorder="0" applyAlignment="0" applyProtection="0">
      <alignment vertical="center"/>
    </xf>
    <xf numFmtId="0" fontId="16" fillId="0" borderId="0"/>
    <xf numFmtId="0" fontId="5" fillId="4" borderId="0" applyNumberFormat="0" applyBorder="0" applyAlignment="0" applyProtection="0">
      <alignment vertical="center"/>
    </xf>
    <xf numFmtId="0" fontId="16" fillId="0" borderId="0"/>
    <xf numFmtId="0" fontId="5" fillId="4" borderId="0" applyNumberFormat="0" applyBorder="0" applyAlignment="0" applyProtection="0">
      <alignment vertical="center"/>
    </xf>
    <xf numFmtId="0" fontId="16" fillId="0" borderId="0"/>
    <xf numFmtId="0" fontId="5" fillId="4" borderId="0" applyNumberFormat="0" applyBorder="0" applyAlignment="0" applyProtection="0">
      <alignment vertical="center"/>
    </xf>
    <xf numFmtId="0" fontId="16" fillId="0" borderId="0"/>
    <xf numFmtId="0" fontId="5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0" borderId="0"/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6" fillId="0" borderId="0"/>
    <xf numFmtId="0" fontId="5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0" borderId="0">
      <protection locked="0"/>
    </xf>
    <xf numFmtId="0" fontId="5" fillId="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6" fillId="0" borderId="0">
      <protection locked="0"/>
    </xf>
    <xf numFmtId="0" fontId="5" fillId="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0" borderId="0">
      <protection locked="0"/>
    </xf>
    <xf numFmtId="0" fontId="5" fillId="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6" fillId="0" borderId="0">
      <protection locked="0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2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0" borderId="0"/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0" borderId="0">
      <alignment vertical="center"/>
    </xf>
    <xf numFmtId="0" fontId="5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6" fillId="0" borderId="0"/>
    <xf numFmtId="0" fontId="5" fillId="1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0" borderId="0"/>
    <xf numFmtId="0" fontId="5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9" borderId="14" applyNumberFormat="0" applyFont="0" applyAlignment="0" applyProtection="0">
      <alignment vertical="center"/>
    </xf>
    <xf numFmtId="0" fontId="16" fillId="0" borderId="0"/>
    <xf numFmtId="0" fontId="5" fillId="1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0" borderId="0"/>
    <xf numFmtId="0" fontId="5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5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0" borderId="0"/>
    <xf numFmtId="0" fontId="5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6" fillId="0" borderId="0"/>
    <xf numFmtId="0" fontId="5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0" borderId="0"/>
    <xf numFmtId="0" fontId="5" fillId="14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0" borderId="0"/>
    <xf numFmtId="0" fontId="5" fillId="1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3" fillId="0" borderId="0"/>
    <xf numFmtId="0" fontId="31" fillId="0" borderId="0"/>
    <xf numFmtId="0" fontId="22" fillId="1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6" fillId="0" borderId="0">
      <protection locked="0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6" fillId="0" borderId="0">
      <protection locked="0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6" fillId="0" borderId="0"/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5" fillId="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5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5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6" fillId="0" borderId="0">
      <protection locked="0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6" fillId="19" borderId="14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9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0" borderId="0">
      <protection locked="0"/>
    </xf>
    <xf numFmtId="0" fontId="19" fillId="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0"/>
    <xf numFmtId="0" fontId="21" fillId="0" borderId="0">
      <alignment vertical="center"/>
    </xf>
    <xf numFmtId="0" fontId="35" fillId="23" borderId="17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22" fillId="2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9" fontId="16" fillId="0" borderId="0" applyFont="0" applyFill="0" applyBorder="0" applyAlignment="0" applyProtection="0"/>
    <xf numFmtId="0" fontId="18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2" fillId="10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2" fillId="10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9" fillId="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9" fillId="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6" fillId="0" borderId="0"/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6" fillId="0" borderId="0"/>
    <xf numFmtId="0" fontId="16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16" fillId="0" borderId="0"/>
    <xf numFmtId="0" fontId="16" fillId="0" borderId="0"/>
    <xf numFmtId="9" fontId="16" fillId="0" borderId="0" applyFont="0" applyFill="0" applyBorder="0" applyAlignment="0" applyProtection="0">
      <alignment vertical="center"/>
    </xf>
    <xf numFmtId="0" fontId="16" fillId="0" borderId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8" fillId="4" borderId="0" applyNumberFormat="0" applyBorder="0" applyAlignment="0" applyProtection="0">
      <alignment vertical="center"/>
    </xf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6" fillId="0" borderId="0"/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0" borderId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0" borderId="0"/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6" fillId="0" borderId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6" fillId="0" borderId="0"/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/>
    <xf numFmtId="0" fontId="16" fillId="0" borderId="0"/>
    <xf numFmtId="0" fontId="19" fillId="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6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/>
    <xf numFmtId="0" fontId="30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/>
    <xf numFmtId="0" fontId="18" fillId="4" borderId="0" applyNumberFormat="0" applyBorder="0" applyAlignment="0" applyProtection="0">
      <alignment vertical="center"/>
    </xf>
    <xf numFmtId="0" fontId="16" fillId="0" borderId="0"/>
    <xf numFmtId="0" fontId="18" fillId="4" borderId="0" applyNumberFormat="0" applyBorder="0" applyAlignment="0" applyProtection="0">
      <alignment vertical="center"/>
    </xf>
    <xf numFmtId="0" fontId="16" fillId="0" borderId="0"/>
    <xf numFmtId="0" fontId="18" fillId="4" borderId="0" applyNumberFormat="0" applyBorder="0" applyAlignment="0" applyProtection="0">
      <alignment vertical="center"/>
    </xf>
    <xf numFmtId="0" fontId="16" fillId="0" borderId="0"/>
    <xf numFmtId="0" fontId="18" fillId="4" borderId="0" applyNumberFormat="0" applyBorder="0" applyAlignment="0" applyProtection="0">
      <alignment vertical="center"/>
    </xf>
    <xf numFmtId="0" fontId="16" fillId="0" borderId="0"/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22" fillId="1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6" fillId="0" borderId="0">
      <protection locked="0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6" fillId="0" borderId="0">
      <alignment vertical="center"/>
      <protection locked="0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/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8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6" fillId="0" borderId="0">
      <protection locked="0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6" fillId="0" borderId="0"/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6" fillId="0" borderId="0"/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24" fillId="0" borderId="12" applyNumberFormat="0" applyFill="0" applyAlignment="0" applyProtection="0">
      <alignment vertical="center"/>
    </xf>
    <xf numFmtId="0" fontId="16" fillId="0" borderId="0"/>
    <xf numFmtId="0" fontId="30" fillId="0" borderId="0" applyNumberFormat="0" applyFill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9" fillId="5" borderId="0" applyNumberFormat="0" applyBorder="0" applyAlignment="0" applyProtection="0">
      <alignment vertical="center"/>
    </xf>
    <xf numFmtId="0" fontId="16" fillId="0" borderId="0"/>
    <xf numFmtId="0" fontId="19" fillId="5" borderId="0" applyNumberFormat="0" applyBorder="0" applyAlignment="0" applyProtection="0">
      <alignment vertical="center"/>
    </xf>
    <xf numFmtId="0" fontId="16" fillId="0" borderId="0"/>
    <xf numFmtId="0" fontId="19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24" fillId="0" borderId="12" applyNumberFormat="0" applyFill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5" borderId="0" applyNumberFormat="0" applyBorder="0" applyAlignment="0" applyProtection="0">
      <alignment vertical="center"/>
    </xf>
    <xf numFmtId="0" fontId="5" fillId="0" borderId="0"/>
    <xf numFmtId="0" fontId="16" fillId="0" borderId="0"/>
    <xf numFmtId="0" fontId="16" fillId="0" borderId="0"/>
    <xf numFmtId="0" fontId="16" fillId="0" borderId="0"/>
    <xf numFmtId="0" fontId="26" fillId="0" borderId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/>
    <xf numFmtId="0" fontId="3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9" fillId="5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>
      <alignment vertical="center"/>
    </xf>
    <xf numFmtId="0" fontId="2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3" fillId="0" borderId="0"/>
    <xf numFmtId="0" fontId="2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2" fillId="11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7" borderId="10" applyNumberFormat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5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7" borderId="10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2" fillId="20" borderId="0" applyNumberFormat="0" applyBorder="0" applyAlignment="0" applyProtection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5" fillId="0" borderId="0"/>
    <xf numFmtId="0" fontId="19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6" fillId="0" borderId="0">
      <protection locked="0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22" fillId="11" borderId="0" applyNumberFormat="0" applyBorder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16" fillId="0" borderId="0">
      <alignment vertical="center"/>
    </xf>
    <xf numFmtId="0" fontId="20" fillId="7" borderId="10" applyNumberFormat="0" applyAlignment="0" applyProtection="0">
      <alignment vertical="center"/>
    </xf>
    <xf numFmtId="0" fontId="16" fillId="0" borderId="0"/>
    <xf numFmtId="0" fontId="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8" fillId="18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26" fillId="0" borderId="0">
      <alignment vertical="center"/>
      <protection locked="0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6" fillId="0" borderId="0">
      <alignment vertical="center"/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6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26" fillId="0" borderId="0">
      <alignment vertical="center"/>
      <protection locked="0"/>
    </xf>
    <xf numFmtId="0" fontId="19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26" fillId="0" borderId="0">
      <alignment vertical="center"/>
      <protection locked="0"/>
    </xf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9" fillId="5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>
      <alignment vertical="center"/>
      <protection locked="0"/>
    </xf>
    <xf numFmtId="0" fontId="26" fillId="0" borderId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>
      <protection locked="0"/>
    </xf>
    <xf numFmtId="0" fontId="16" fillId="0" borderId="0"/>
    <xf numFmtId="0" fontId="16" fillId="0" borderId="0"/>
    <xf numFmtId="0" fontId="26" fillId="0" borderId="0">
      <protection locked="0"/>
    </xf>
    <xf numFmtId="0" fontId="26" fillId="0" borderId="0">
      <alignment vertical="center"/>
      <protection locked="0"/>
    </xf>
    <xf numFmtId="0" fontId="26" fillId="0" borderId="0">
      <alignment vertical="center"/>
      <protection locked="0"/>
    </xf>
    <xf numFmtId="0" fontId="16" fillId="0" borderId="0"/>
    <xf numFmtId="0" fontId="26" fillId="0" borderId="0">
      <alignment vertical="center"/>
      <protection locked="0"/>
    </xf>
    <xf numFmtId="0" fontId="26" fillId="0" borderId="0">
      <alignment vertical="center"/>
      <protection locked="0"/>
    </xf>
    <xf numFmtId="0" fontId="16" fillId="0" borderId="0"/>
    <xf numFmtId="0" fontId="26" fillId="0" borderId="0">
      <alignment vertical="center"/>
      <protection locked="0"/>
    </xf>
    <xf numFmtId="0" fontId="16" fillId="0" borderId="0"/>
    <xf numFmtId="0" fontId="5" fillId="0" borderId="0">
      <alignment vertical="center"/>
    </xf>
    <xf numFmtId="0" fontId="16" fillId="0" borderId="0"/>
    <xf numFmtId="0" fontId="26" fillId="0" borderId="0">
      <alignment vertical="center"/>
      <protection locked="0"/>
    </xf>
    <xf numFmtId="0" fontId="16" fillId="0" borderId="0"/>
    <xf numFmtId="0" fontId="26" fillId="0" borderId="0">
      <alignment vertical="center"/>
      <protection locked="0"/>
    </xf>
    <xf numFmtId="0" fontId="26" fillId="0" borderId="0">
      <alignment vertical="center"/>
      <protection locked="0"/>
    </xf>
    <xf numFmtId="0" fontId="5" fillId="0" borderId="0">
      <alignment vertical="center"/>
    </xf>
    <xf numFmtId="0" fontId="16" fillId="0" borderId="0"/>
    <xf numFmtId="0" fontId="19" fillId="5" borderId="0" applyNumberFormat="0" applyBorder="0" applyAlignment="0" applyProtection="0">
      <alignment vertical="center"/>
    </xf>
    <xf numFmtId="0" fontId="16" fillId="0" borderId="0"/>
    <xf numFmtId="0" fontId="26" fillId="0" borderId="0">
      <protection locked="0"/>
    </xf>
    <xf numFmtId="0" fontId="16" fillId="0" borderId="0"/>
    <xf numFmtId="0" fontId="5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6" fillId="0" borderId="0">
      <alignment vertical="center"/>
      <protection locked="0"/>
    </xf>
    <xf numFmtId="0" fontId="16" fillId="0" borderId="0"/>
    <xf numFmtId="0" fontId="16" fillId="0" borderId="0"/>
    <xf numFmtId="0" fontId="16" fillId="0" borderId="0"/>
    <xf numFmtId="0" fontId="26" fillId="0" borderId="0">
      <alignment vertical="center"/>
      <protection locked="0"/>
    </xf>
    <xf numFmtId="0" fontId="26" fillId="0" borderId="0">
      <alignment vertical="center"/>
      <protection locked="0"/>
    </xf>
    <xf numFmtId="0" fontId="26" fillId="0" borderId="0">
      <alignment vertical="center"/>
      <protection locked="0"/>
    </xf>
    <xf numFmtId="0" fontId="5" fillId="0" borderId="0">
      <alignment vertical="center"/>
    </xf>
    <xf numFmtId="0" fontId="5" fillId="0" borderId="0">
      <alignment vertical="center"/>
    </xf>
    <xf numFmtId="0" fontId="26" fillId="0" borderId="0">
      <alignment vertical="center"/>
      <protection locked="0"/>
    </xf>
    <xf numFmtId="0" fontId="5" fillId="0" borderId="0">
      <alignment vertical="center"/>
    </xf>
    <xf numFmtId="0" fontId="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6" fillId="19" borderId="14" applyNumberFormat="0" applyFont="0" applyAlignment="0" applyProtection="0">
      <alignment vertical="center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6" fillId="0" borderId="0">
      <protection locked="0"/>
    </xf>
    <xf numFmtId="0" fontId="26" fillId="0" borderId="0">
      <protection locked="0"/>
    </xf>
    <xf numFmtId="0" fontId="16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8" fillId="18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5" fillId="23" borderId="17" applyNumberFormat="0" applyAlignment="0" applyProtection="0">
      <alignment vertical="center"/>
    </xf>
    <xf numFmtId="0" fontId="16" fillId="0" borderId="0">
      <alignment vertical="center"/>
    </xf>
    <xf numFmtId="0" fontId="39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1" fillId="0" borderId="0">
      <alignment vertical="center"/>
    </xf>
    <xf numFmtId="0" fontId="3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>
      <alignment vertical="center"/>
    </xf>
    <xf numFmtId="0" fontId="31" fillId="0" borderId="0"/>
    <xf numFmtId="0" fontId="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25" fillId="16" borderId="10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5" fillId="23" borderId="17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34" fillId="16" borderId="15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26" fillId="19" borderId="14" applyNumberFormat="0" applyFont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16" fillId="19" borderId="14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3" fillId="0" borderId="0" xfId="1196" applyFont="1" applyBorder="1" applyAlignment="1">
      <alignment horizontal="right" vertical="center" wrapText="1"/>
    </xf>
    <xf numFmtId="0" fontId="1" fillId="2" borderId="0" xfId="1562" applyNumberFormat="1" applyFont="1" applyFill="1" applyBorder="1" applyAlignment="1" applyProtection="1">
      <alignment horizontal="center" vertical="center"/>
    </xf>
    <xf numFmtId="0" fontId="1" fillId="0" borderId="0" xfId="1549" applyFont="1" applyAlignment="1">
      <alignment horizontal="center" vertical="center"/>
    </xf>
    <xf numFmtId="0" fontId="3" fillId="0" borderId="4" xfId="1549" applyFont="1" applyBorder="1" applyAlignment="1">
      <alignment horizontal="right" vertical="center"/>
    </xf>
    <xf numFmtId="0" fontId="4" fillId="0" borderId="5" xfId="1549" applyFont="1" applyBorder="1" applyAlignment="1">
      <alignment horizontal="center" vertical="center"/>
    </xf>
    <xf numFmtId="0" fontId="4" fillId="2" borderId="1" xfId="639" applyFont="1" applyFill="1" applyBorder="1" applyAlignment="1">
      <alignment horizontal="center" vertical="center" wrapText="1"/>
    </xf>
    <xf numFmtId="0" fontId="4" fillId="0" borderId="7" xfId="1549" applyFont="1" applyBorder="1" applyAlignment="1">
      <alignment horizontal="center" vertical="center"/>
    </xf>
    <xf numFmtId="0" fontId="1" fillId="0" borderId="0" xfId="639" applyFont="1" applyAlignment="1">
      <alignment horizontal="center" vertical="center"/>
    </xf>
    <xf numFmtId="0" fontId="3" fillId="2" borderId="2" xfId="1562" applyNumberFormat="1" applyFont="1" applyFill="1" applyBorder="1" applyAlignment="1" applyProtection="1">
      <alignment horizontal="center" vertical="center"/>
    </xf>
    <xf numFmtId="0" fontId="3" fillId="0" borderId="4" xfId="639" applyFont="1" applyBorder="1" applyAlignment="1">
      <alignment horizontal="right" vertical="center"/>
    </xf>
    <xf numFmtId="177" fontId="4" fillId="0" borderId="1" xfId="1196" applyNumberFormat="1" applyFont="1" applyBorder="1" applyAlignment="1">
      <alignment horizontal="center" vertical="center" wrapText="1"/>
    </xf>
    <xf numFmtId="0" fontId="4" fillId="0" borderId="6" xfId="1549" applyFont="1" applyBorder="1" applyAlignment="1">
      <alignment horizontal="center" vertical="center"/>
    </xf>
    <xf numFmtId="0" fontId="4" fillId="0" borderId="1" xfId="1196" applyFont="1" applyBorder="1" applyAlignment="1">
      <alignment horizontal="center" vertical="center" wrapText="1"/>
    </xf>
    <xf numFmtId="0" fontId="4" fillId="0" borderId="1" xfId="1549" applyFont="1" applyBorder="1" applyAlignment="1">
      <alignment horizontal="center" vertical="center" wrapText="1"/>
    </xf>
    <xf numFmtId="0" fontId="17" fillId="0" borderId="1" xfId="975" applyFont="1" applyFill="1" applyBorder="1" applyAlignment="1" applyProtection="1">
      <alignment horizontal="center" vertical="center"/>
      <protection locked="0"/>
    </xf>
    <xf numFmtId="0" fontId="1" fillId="0" borderId="0" xfId="639" applyFont="1" applyBorder="1" applyAlignment="1">
      <alignment horizontal="center" vertical="center"/>
    </xf>
    <xf numFmtId="0" fontId="4" fillId="2" borderId="3" xfId="1562" applyNumberFormat="1" applyFont="1" applyFill="1" applyBorder="1" applyAlignment="1" applyProtection="1">
      <alignment horizontal="center" vertical="center"/>
    </xf>
    <xf numFmtId="0" fontId="4" fillId="0" borderId="9" xfId="1549" applyFont="1" applyBorder="1" applyAlignment="1">
      <alignment horizontal="center" vertical="center"/>
    </xf>
    <xf numFmtId="0" fontId="9" fillId="0" borderId="1" xfId="639" applyFont="1" applyBorder="1" applyAlignment="1">
      <alignment horizontal="center" vertical="center"/>
    </xf>
    <xf numFmtId="0" fontId="4" fillId="0" borderId="8" xfId="1549" applyFont="1" applyBorder="1" applyAlignment="1">
      <alignment horizontal="center" vertical="center"/>
    </xf>
    <xf numFmtId="0" fontId="4" fillId="0" borderId="1" xfId="639" applyFont="1" applyBorder="1" applyAlignment="1">
      <alignment horizontal="center" vertical="center"/>
    </xf>
    <xf numFmtId="0" fontId="1" fillId="0" borderId="0" xfId="975" applyFont="1" applyFill="1" applyAlignment="1" applyProtection="1">
      <alignment horizontal="center" vertical="center"/>
      <protection locked="0"/>
    </xf>
    <xf numFmtId="0" fontId="4" fillId="0" borderId="1" xfId="1549" applyFont="1" applyBorder="1" applyAlignment="1">
      <alignment horizontal="center" vertical="center"/>
    </xf>
    <xf numFmtId="0" fontId="4" fillId="0" borderId="1" xfId="639" applyFont="1" applyBorder="1" applyAlignment="1">
      <alignment horizontal="center" vertical="center" wrapText="1"/>
    </xf>
    <xf numFmtId="0" fontId="21" fillId="0" borderId="0" xfId="1196"/>
    <xf numFmtId="177" fontId="21" fillId="0" borderId="0" xfId="1196" applyNumberFormat="1"/>
    <xf numFmtId="0" fontId="2" fillId="0" borderId="0" xfId="1196" applyFont="1" applyAlignment="1">
      <alignment horizontal="left" vertical="center" wrapText="1"/>
    </xf>
    <xf numFmtId="0" fontId="5" fillId="0" borderId="1" xfId="1196" applyFont="1" applyBorder="1" applyAlignment="1">
      <alignment horizontal="center" vertical="center" wrapText="1"/>
    </xf>
    <xf numFmtId="177" fontId="5" fillId="0" borderId="1" xfId="1196" applyNumberFormat="1" applyFont="1" applyBorder="1" applyAlignment="1">
      <alignment horizontal="right" vertical="center" wrapText="1"/>
    </xf>
    <xf numFmtId="0" fontId="6" fillId="0" borderId="0" xfId="1196" applyFont="1" applyAlignment="1">
      <alignment horizontal="center" vertical="center"/>
    </xf>
    <xf numFmtId="0" fontId="21" fillId="0" borderId="0" xfId="639">
      <alignment vertical="center"/>
    </xf>
    <xf numFmtId="0" fontId="7" fillId="2" borderId="2" xfId="1562" applyNumberFormat="1" applyFont="1" applyFill="1" applyBorder="1" applyAlignment="1" applyProtection="1">
      <alignment vertical="center"/>
    </xf>
    <xf numFmtId="0" fontId="4" fillId="2" borderId="3" xfId="1562" applyNumberFormat="1" applyFont="1" applyFill="1" applyBorder="1" applyAlignment="1" applyProtection="1">
      <alignment horizontal="center" vertical="center"/>
    </xf>
    <xf numFmtId="0" fontId="5" fillId="0" borderId="1" xfId="1549" applyFont="1" applyBorder="1">
      <alignment vertical="center"/>
    </xf>
    <xf numFmtId="0" fontId="5" fillId="0" borderId="1" xfId="1549" applyFont="1" applyBorder="1" applyAlignment="1">
      <alignment vertical="center" wrapText="1"/>
    </xf>
    <xf numFmtId="0" fontId="7" fillId="2" borderId="3" xfId="1562" applyNumberFormat="1" applyFont="1" applyFill="1" applyBorder="1" applyAlignment="1" applyProtection="1">
      <alignment vertical="center"/>
    </xf>
    <xf numFmtId="0" fontId="8" fillId="2" borderId="3" xfId="1562" applyNumberFormat="1" applyFont="1" applyFill="1" applyBorder="1" applyAlignment="1" applyProtection="1">
      <alignment horizontal="center" vertical="center"/>
    </xf>
    <xf numFmtId="0" fontId="9" fillId="0" borderId="1" xfId="1549" applyFont="1" applyBorder="1">
      <alignment vertical="center"/>
    </xf>
    <xf numFmtId="0" fontId="21" fillId="0" borderId="0" xfId="1549">
      <alignment vertical="center"/>
    </xf>
    <xf numFmtId="0" fontId="21" fillId="0" borderId="0" xfId="1549" applyNumberFormat="1">
      <alignment vertical="center"/>
    </xf>
    <xf numFmtId="0" fontId="5" fillId="0" borderId="0" xfId="1549" applyFont="1">
      <alignment vertical="center"/>
    </xf>
    <xf numFmtId="0" fontId="4" fillId="0" borderId="1" xfId="1549" applyFont="1" applyBorder="1" applyAlignment="1">
      <alignment horizontal="center" vertical="center"/>
    </xf>
    <xf numFmtId="0" fontId="4" fillId="0" borderId="1" xfId="1549" applyFont="1" applyBorder="1" applyAlignment="1">
      <alignment horizontal="center" vertical="center" wrapText="1"/>
    </xf>
    <xf numFmtId="0" fontId="4" fillId="0" borderId="1" xfId="1549" applyFont="1" applyBorder="1" applyAlignment="1">
      <alignment vertical="center"/>
    </xf>
    <xf numFmtId="0" fontId="21" fillId="0" borderId="1" xfId="1549" applyBorder="1" applyAlignment="1">
      <alignment horizontal="center" vertical="center"/>
    </xf>
    <xf numFmtId="177" fontId="5" fillId="0" borderId="1" xfId="1549" applyNumberFormat="1" applyFont="1" applyBorder="1">
      <alignment vertical="center"/>
    </xf>
    <xf numFmtId="1" fontId="5" fillId="0" borderId="1" xfId="1549" applyNumberFormat="1" applyFont="1" applyBorder="1">
      <alignment vertical="center"/>
    </xf>
    <xf numFmtId="176" fontId="5" fillId="0" borderId="1" xfId="1549" applyNumberFormat="1" applyFont="1" applyBorder="1">
      <alignment vertical="center"/>
    </xf>
    <xf numFmtId="0" fontId="9" fillId="0" borderId="1" xfId="1549" applyFont="1" applyBorder="1" applyAlignment="1">
      <alignment horizontal="center" vertical="center"/>
    </xf>
    <xf numFmtId="1" fontId="9" fillId="0" borderId="1" xfId="1549" applyNumberFormat="1" applyFont="1" applyBorder="1">
      <alignment vertical="center"/>
    </xf>
    <xf numFmtId="1" fontId="21" fillId="0" borderId="0" xfId="1549" applyNumberFormat="1">
      <alignment vertical="center"/>
    </xf>
    <xf numFmtId="0" fontId="10" fillId="0" borderId="0" xfId="1549" applyFont="1" applyAlignment="1">
      <alignment horizontal="center" vertical="center"/>
    </xf>
    <xf numFmtId="0" fontId="10" fillId="0" borderId="0" xfId="1549" applyNumberFormat="1" applyFont="1" applyAlignment="1">
      <alignment horizontal="center" vertical="center"/>
    </xf>
    <xf numFmtId="0" fontId="3" fillId="0" borderId="0" xfId="1549" applyFont="1" applyBorder="1" applyAlignment="1">
      <alignment horizontal="right" vertical="center"/>
    </xf>
    <xf numFmtId="0" fontId="3" fillId="0" borderId="0" xfId="1549" applyNumberFormat="1" applyFont="1" applyBorder="1" applyAlignment="1">
      <alignment horizontal="right" vertical="center"/>
    </xf>
    <xf numFmtId="0" fontId="11" fillId="0" borderId="0" xfId="1549" applyFont="1" applyBorder="1" applyAlignment="1">
      <alignment horizontal="center" vertical="center"/>
    </xf>
    <xf numFmtId="0" fontId="11" fillId="0" borderId="0" xfId="1549" applyNumberFormat="1" applyFont="1" applyBorder="1" applyAlignment="1">
      <alignment horizontal="center" vertical="center"/>
    </xf>
    <xf numFmtId="0" fontId="4" fillId="0" borderId="0" xfId="1549" applyFont="1" applyBorder="1" applyAlignment="1">
      <alignment horizontal="center" vertical="center" wrapText="1"/>
    </xf>
    <xf numFmtId="0" fontId="4" fillId="0" borderId="0" xfId="1549" applyNumberFormat="1" applyFont="1" applyBorder="1" applyAlignment="1">
      <alignment horizontal="center" vertical="center" wrapText="1"/>
    </xf>
    <xf numFmtId="0" fontId="4" fillId="0" borderId="1" xfId="1549" applyNumberFormat="1" applyFont="1" applyBorder="1" applyAlignment="1">
      <alignment horizontal="center" vertical="center" wrapText="1"/>
    </xf>
    <xf numFmtId="177" fontId="5" fillId="0" borderId="0" xfId="1549" applyNumberFormat="1" applyFont="1" applyBorder="1">
      <alignment vertical="center"/>
    </xf>
    <xf numFmtId="0" fontId="11" fillId="0" borderId="0" xfId="639" applyFont="1">
      <alignment vertical="center"/>
    </xf>
    <xf numFmtId="0" fontId="21" fillId="2" borderId="0" xfId="639" applyFill="1">
      <alignment vertical="center"/>
    </xf>
    <xf numFmtId="0" fontId="21" fillId="3" borderId="0" xfId="639" applyFill="1">
      <alignment vertical="center"/>
    </xf>
    <xf numFmtId="0" fontId="10" fillId="0" borderId="0" xfId="639" applyFont="1" applyBorder="1" applyAlignment="1">
      <alignment horizontal="center" vertical="center"/>
    </xf>
    <xf numFmtId="0" fontId="11" fillId="0" borderId="0" xfId="639" applyFont="1" applyBorder="1" applyAlignment="1">
      <alignment horizontal="center" vertical="center"/>
    </xf>
    <xf numFmtId="0" fontId="3" fillId="0" borderId="0" xfId="639" applyFont="1" applyBorder="1" applyAlignment="1">
      <alignment horizontal="right" vertical="center"/>
    </xf>
    <xf numFmtId="0" fontId="4" fillId="0" borderId="1" xfId="639" applyFont="1" applyBorder="1" applyAlignment="1">
      <alignment horizontal="center" vertical="center"/>
    </xf>
    <xf numFmtId="0" fontId="11" fillId="2" borderId="1" xfId="639" applyFont="1" applyFill="1" applyBorder="1" applyAlignment="1">
      <alignment horizontal="center" vertical="center" wrapText="1"/>
    </xf>
    <xf numFmtId="0" fontId="5" fillId="0" borderId="1" xfId="639" applyFont="1" applyBorder="1" applyAlignment="1">
      <alignment horizontal="center" vertical="center"/>
    </xf>
    <xf numFmtId="0" fontId="5" fillId="0" borderId="1" xfId="639" applyFont="1" applyBorder="1">
      <alignment vertical="center"/>
    </xf>
    <xf numFmtId="177" fontId="12" fillId="0" borderId="1" xfId="0" applyNumberFormat="1" applyFont="1" applyFill="1" applyBorder="1" applyAlignment="1">
      <alignment horizontal="right" vertical="center" wrapText="1"/>
    </xf>
    <xf numFmtId="177" fontId="5" fillId="2" borderId="1" xfId="639" applyNumberFormat="1" applyFont="1" applyFill="1" applyBorder="1">
      <alignment vertical="center"/>
    </xf>
    <xf numFmtId="0" fontId="5" fillId="0" borderId="1" xfId="639" applyFont="1" applyFill="1" applyBorder="1">
      <alignment vertical="center"/>
    </xf>
    <xf numFmtId="177" fontId="13" fillId="0" borderId="1" xfId="0" applyNumberFormat="1" applyFont="1" applyFill="1" applyBorder="1" applyAlignment="1">
      <alignment horizontal="right" vertical="center" wrapText="1"/>
    </xf>
    <xf numFmtId="177" fontId="9" fillId="2" borderId="1" xfId="639" applyNumberFormat="1" applyFont="1" applyFill="1" applyBorder="1">
      <alignment vertical="center"/>
    </xf>
    <xf numFmtId="0" fontId="10" fillId="3" borderId="0" xfId="639" applyFont="1" applyFill="1" applyBorder="1" applyAlignment="1">
      <alignment horizontal="center" vertical="center"/>
    </xf>
    <xf numFmtId="0" fontId="3" fillId="3" borderId="0" xfId="639" applyFont="1" applyFill="1" applyBorder="1" applyAlignment="1">
      <alignment horizontal="right" vertical="center"/>
    </xf>
    <xf numFmtId="0" fontId="11" fillId="2" borderId="0" xfId="639" applyFont="1" applyFill="1" applyBorder="1" applyAlignment="1">
      <alignment horizontal="center" vertical="center" wrapText="1"/>
    </xf>
    <xf numFmtId="0" fontId="11" fillId="3" borderId="0" xfId="639" applyFont="1" applyFill="1" applyBorder="1" applyAlignment="1">
      <alignment horizontal="center" vertical="center" wrapText="1"/>
    </xf>
    <xf numFmtId="177" fontId="5" fillId="2" borderId="0" xfId="639" applyNumberFormat="1" applyFont="1" applyFill="1" applyBorder="1">
      <alignment vertical="center"/>
    </xf>
    <xf numFmtId="177" fontId="5" fillId="3" borderId="0" xfId="639" applyNumberFormat="1" applyFont="1" applyFill="1" applyBorder="1">
      <alignment vertical="center"/>
    </xf>
    <xf numFmtId="177" fontId="21" fillId="0" borderId="0" xfId="639" applyNumberFormat="1">
      <alignment vertical="center"/>
    </xf>
    <xf numFmtId="0" fontId="3" fillId="0" borderId="0" xfId="639" applyFont="1" applyAlignment="1">
      <alignment horizontal="right" vertical="center"/>
    </xf>
    <xf numFmtId="0" fontId="5" fillId="0" borderId="0" xfId="639" applyFont="1" applyAlignment="1">
      <alignment horizontal="center" vertical="center"/>
    </xf>
    <xf numFmtId="0" fontId="13" fillId="0" borderId="1" xfId="1534" applyFont="1" applyFill="1" applyBorder="1" applyAlignment="1">
      <alignment vertical="center"/>
    </xf>
    <xf numFmtId="0" fontId="12" fillId="0" borderId="1" xfId="1534" applyFont="1" applyFill="1" applyBorder="1" applyAlignment="1">
      <alignment vertical="center"/>
    </xf>
    <xf numFmtId="0" fontId="14" fillId="0" borderId="5" xfId="1572" applyNumberFormat="1" applyFont="1" applyFill="1" applyBorder="1" applyAlignment="1" applyProtection="1">
      <alignment vertical="center" wrapText="1"/>
    </xf>
    <xf numFmtId="0" fontId="5" fillId="0" borderId="1" xfId="1572" applyFont="1" applyBorder="1" applyAlignment="1">
      <alignment horizontal="right" vertical="center"/>
    </xf>
    <xf numFmtId="0" fontId="5" fillId="0" borderId="1" xfId="1572" applyFont="1" applyBorder="1" applyAlignment="1">
      <alignment horizontal="right" vertical="center" shrinkToFit="1"/>
    </xf>
    <xf numFmtId="0" fontId="5" fillId="0" borderId="1" xfId="1572" applyBorder="1" applyAlignment="1">
      <alignment horizontal="left" vertical="center" shrinkToFit="1"/>
    </xf>
    <xf numFmtId="0" fontId="5" fillId="0" borderId="1" xfId="639" applyFont="1" applyBorder="1" applyAlignment="1">
      <alignment horizontal="left" vertical="center" shrinkToFit="1"/>
    </xf>
    <xf numFmtId="0" fontId="5" fillId="0" borderId="1" xfId="639" applyFont="1" applyBorder="1" applyAlignment="1">
      <alignment horizontal="right" vertical="center" shrinkToFit="1"/>
    </xf>
    <xf numFmtId="0" fontId="21" fillId="0" borderId="1" xfId="639" applyBorder="1" applyAlignment="1">
      <alignment horizontal="left" vertical="center" shrinkToFit="1"/>
    </xf>
    <xf numFmtId="0" fontId="5" fillId="0" borderId="1" xfId="1572" applyFont="1" applyBorder="1" applyAlignment="1">
      <alignment horizontal="left" vertical="center" shrinkToFit="1"/>
    </xf>
    <xf numFmtId="0" fontId="5" fillId="3" borderId="1" xfId="1572" applyFont="1" applyFill="1" applyBorder="1" applyAlignment="1">
      <alignment horizontal="left" vertical="center" shrinkToFit="1"/>
    </xf>
    <xf numFmtId="0" fontId="5" fillId="0" borderId="1" xfId="1572" applyFont="1" applyFill="1" applyBorder="1" applyAlignment="1">
      <alignment horizontal="left" vertical="center" shrinkToFit="1"/>
    </xf>
    <xf numFmtId="0" fontId="5" fillId="0" borderId="1" xfId="1572" applyFont="1" applyFill="1" applyBorder="1" applyAlignment="1">
      <alignment horizontal="right" vertical="center" shrinkToFit="1"/>
    </xf>
    <xf numFmtId="0" fontId="5" fillId="0" borderId="1" xfId="639" applyFont="1" applyFill="1" applyBorder="1" applyAlignment="1">
      <alignment horizontal="left" vertical="center" shrinkToFit="1"/>
    </xf>
    <xf numFmtId="0" fontId="5" fillId="0" borderId="1" xfId="639" applyFont="1" applyFill="1" applyBorder="1" applyAlignment="1">
      <alignment horizontal="right" vertical="center" shrinkToFit="1"/>
    </xf>
    <xf numFmtId="0" fontId="13" fillId="0" borderId="1" xfId="1534" applyFont="1" applyFill="1" applyBorder="1" applyAlignment="1">
      <alignment horizontal="center" vertical="center"/>
    </xf>
    <xf numFmtId="180" fontId="21" fillId="0" borderId="0" xfId="639" applyNumberFormat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right" vertical="center"/>
    </xf>
    <xf numFmtId="0" fontId="15" fillId="0" borderId="0" xfId="975" applyFont="1" applyFill="1" applyAlignment="1" applyProtection="1">
      <alignment vertical="center"/>
      <protection locked="0"/>
    </xf>
    <xf numFmtId="0" fontId="16" fillId="0" borderId="0" xfId="975" applyFont="1" applyFill="1" applyAlignment="1" applyProtection="1">
      <alignment horizontal="right" vertical="center"/>
      <protection locked="0"/>
    </xf>
    <xf numFmtId="0" fontId="16" fillId="0" borderId="0" xfId="975" applyFont="1" applyFill="1" applyAlignment="1" applyProtection="1">
      <alignment vertical="center"/>
      <protection locked="0"/>
    </xf>
    <xf numFmtId="0" fontId="17" fillId="0" borderId="1" xfId="975" applyFont="1" applyFill="1" applyBorder="1" applyAlignment="1" applyProtection="1">
      <alignment horizontal="center" vertical="center"/>
      <protection locked="0"/>
    </xf>
    <xf numFmtId="0" fontId="13" fillId="0" borderId="1" xfId="975" applyFont="1" applyFill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>
      <alignment horizontal="left" vertical="center"/>
    </xf>
    <xf numFmtId="1" fontId="12" fillId="0" borderId="1" xfId="0" applyNumberFormat="1" applyFont="1" applyFill="1" applyBorder="1" applyAlignment="1">
      <alignment vertical="center"/>
    </xf>
    <xf numFmtId="1" fontId="13" fillId="0" borderId="1" xfId="975" applyNumberFormat="1" applyFont="1" applyFill="1" applyBorder="1" applyAlignment="1" applyProtection="1">
      <alignment vertical="center"/>
      <protection locked="0"/>
    </xf>
    <xf numFmtId="1" fontId="9" fillId="2" borderId="1" xfId="975" applyNumberFormat="1" applyFont="1" applyFill="1" applyBorder="1" applyAlignment="1" applyProtection="1">
      <alignment vertical="center"/>
      <protection locked="0"/>
    </xf>
    <xf numFmtId="1" fontId="13" fillId="0" borderId="1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Fill="1" applyBorder="1" applyAlignment="1">
      <alignment vertical="center"/>
    </xf>
    <xf numFmtId="1" fontId="12" fillId="0" borderId="1" xfId="975" applyNumberFormat="1" applyFont="1" applyFill="1" applyBorder="1" applyAlignment="1" applyProtection="1">
      <alignment vertical="center"/>
      <protection locked="0"/>
    </xf>
    <xf numFmtId="1" fontId="5" fillId="2" borderId="1" xfId="975" applyNumberFormat="1" applyFont="1" applyFill="1" applyBorder="1" applyAlignment="1" applyProtection="1">
      <alignment horizontal="left" vertical="center"/>
      <protection locked="0"/>
    </xf>
    <xf numFmtId="1" fontId="12" fillId="0" borderId="1" xfId="0" applyNumberFormat="1" applyFont="1" applyFill="1" applyBorder="1" applyAlignment="1" applyProtection="1">
      <alignment horizontal="left" vertical="center"/>
      <protection locked="0"/>
    </xf>
    <xf numFmtId="177" fontId="12" fillId="2" borderId="1" xfId="0" applyNumberFormat="1" applyFont="1" applyFill="1" applyBorder="1" applyAlignment="1">
      <alignment horizontal="right" vertical="center" wrapText="1"/>
    </xf>
    <xf numFmtId="1" fontId="5" fillId="0" borderId="1" xfId="975" applyNumberFormat="1" applyFont="1" applyFill="1" applyBorder="1" applyAlignment="1" applyProtection="1">
      <alignment vertical="center"/>
      <protection locked="0"/>
    </xf>
    <xf numFmtId="0" fontId="12" fillId="0" borderId="1" xfId="0" applyFont="1" applyFill="1" applyBorder="1" applyAlignment="1" applyProtection="1">
      <alignment vertical="center"/>
    </xf>
    <xf numFmtId="1" fontId="12" fillId="0" borderId="1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Fill="1" applyBorder="1" applyAlignment="1" applyProtection="1">
      <alignment vertical="center"/>
      <protection locked="0"/>
    </xf>
    <xf numFmtId="0" fontId="5" fillId="0" borderId="1" xfId="975" applyFont="1" applyFill="1" applyBorder="1" applyAlignment="1" applyProtection="1">
      <alignment vertical="center"/>
      <protection locked="0"/>
    </xf>
    <xf numFmtId="1" fontId="5" fillId="2" borderId="1" xfId="975" applyNumberFormat="1" applyFont="1" applyFill="1" applyBorder="1" applyAlignment="1" applyProtection="1">
      <alignment vertical="center"/>
      <protection locked="0"/>
    </xf>
    <xf numFmtId="177" fontId="5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 applyProtection="1">
      <alignment vertical="center"/>
      <protection locked="0"/>
    </xf>
    <xf numFmtId="3" fontId="12" fillId="0" borderId="1" xfId="0" applyNumberFormat="1" applyFont="1" applyFill="1" applyBorder="1" applyAlignment="1" applyProtection="1">
      <alignment vertical="center"/>
    </xf>
    <xf numFmtId="177" fontId="5" fillId="0" borderId="1" xfId="0" applyNumberFormat="1" applyFont="1" applyFill="1" applyBorder="1" applyAlignment="1">
      <alignment horizontal="right" vertical="center" wrapText="1"/>
    </xf>
    <xf numFmtId="0" fontId="5" fillId="0" borderId="1" xfId="975" applyFont="1" applyFill="1" applyBorder="1" applyAlignment="1" applyProtection="1">
      <alignment vertical="center"/>
    </xf>
    <xf numFmtId="0" fontId="5" fillId="2" borderId="1" xfId="975" applyNumberFormat="1" applyFont="1" applyFill="1" applyBorder="1" applyAlignment="1" applyProtection="1">
      <alignment vertical="center"/>
      <protection locked="0"/>
    </xf>
    <xf numFmtId="0" fontId="12" fillId="0" borderId="1" xfId="975" applyFont="1" applyFill="1" applyBorder="1" applyAlignment="1" applyProtection="1">
      <alignment vertical="center"/>
      <protection locked="0"/>
    </xf>
    <xf numFmtId="1" fontId="9" fillId="2" borderId="1" xfId="975" applyNumberFormat="1" applyFont="1" applyFill="1" applyBorder="1" applyAlignment="1" applyProtection="1">
      <alignment horizontal="left" vertical="center"/>
      <protection locked="0"/>
    </xf>
    <xf numFmtId="3" fontId="12" fillId="0" borderId="1" xfId="975" applyNumberFormat="1" applyFont="1" applyFill="1" applyBorder="1" applyAlignment="1" applyProtection="1">
      <alignment vertical="center"/>
      <protection locked="0"/>
    </xf>
    <xf numFmtId="0" fontId="13" fillId="0" borderId="1" xfId="975" applyFont="1" applyFill="1" applyBorder="1" applyAlignment="1" applyProtection="1">
      <alignment horizontal="center" vertical="center"/>
      <protection locked="0"/>
    </xf>
    <xf numFmtId="177" fontId="0" fillId="0" borderId="0" xfId="0" applyNumberFormat="1">
      <alignment vertical="center"/>
    </xf>
    <xf numFmtId="0" fontId="13" fillId="0" borderId="1" xfId="0" applyFont="1" applyFill="1" applyBorder="1" applyAlignment="1">
      <alignment horizontal="distributed" vertical="center"/>
    </xf>
    <xf numFmtId="0" fontId="43" fillId="0" borderId="0" xfId="1549" applyFont="1">
      <alignment vertical="center"/>
    </xf>
  </cellXfs>
  <cellStyles count="1972">
    <cellStyle name="20% - 强调文字颜色 1 2" xfId="5"/>
    <cellStyle name="20% - 强调文字颜色 1 2 2" xfId="112"/>
    <cellStyle name="20% - 强调文字颜色 1 2 3" xfId="103"/>
    <cellStyle name="20% - 强调文字颜色 1 2 3 2" xfId="110"/>
    <cellStyle name="20% - 强调文字颜色 1 2 4" xfId="114"/>
    <cellStyle name="20% - 强调文字颜色 1 2 4 2" xfId="108"/>
    <cellStyle name="20% - 强调文字颜色 1 2 4_迁_安" xfId="18"/>
    <cellStyle name="20% - 强调文字颜色 1 2 5" xfId="116"/>
    <cellStyle name="20% - 强调文字颜色 1 2_滦县" xfId="113"/>
    <cellStyle name="20% - 强调文字颜色 1 3" xfId="107"/>
    <cellStyle name="20% - 强调文字颜色 1 3 2" xfId="121"/>
    <cellStyle name="20% - 强调文字颜色 1 3 3" xfId="122"/>
    <cellStyle name="20% - 强调文字颜色 1 3 3 2" xfId="127"/>
    <cellStyle name="20% - 强调文字颜色 1 3 4" xfId="133"/>
    <cellStyle name="20% - 强调文字颜色 1 3 4 2" xfId="100"/>
    <cellStyle name="20% - 强调文字颜色 1 3_滦县" xfId="136"/>
    <cellStyle name="20% - 强调文字颜色 1 4" xfId="137"/>
    <cellStyle name="20% - 强调文字颜色 1 4 2" xfId="139"/>
    <cellStyle name="20% - 强调文字颜色 1 4 3" xfId="50"/>
    <cellStyle name="20% - 强调文字颜色 1 4_滦县" xfId="141"/>
    <cellStyle name="20% - 强调文字颜色 1 5" xfId="142"/>
    <cellStyle name="20% - 强调文字颜色 1 6" xfId="143"/>
    <cellStyle name="20% - 强调文字颜色 1 6 2" xfId="145"/>
    <cellStyle name="20% - 强调文字颜色 1 7" xfId="148"/>
    <cellStyle name="20% - 强调文字颜色 1 7 2" xfId="151"/>
    <cellStyle name="20% - 强调文字颜色 2 2" xfId="152"/>
    <cellStyle name="20% - 强调文字颜色 2 2 2" xfId="153"/>
    <cellStyle name="20% - 强调文字颜色 2 2 3" xfId="157"/>
    <cellStyle name="20% - 强调文字颜色 2 2 3 2" xfId="158"/>
    <cellStyle name="20% - 强调文字颜色 2 2 4" xfId="162"/>
    <cellStyle name="20% - 强调文字颜色 2 2 4 2" xfId="163"/>
    <cellStyle name="20% - 强调文字颜色 2 2 4_迁_安" xfId="119"/>
    <cellStyle name="20% - 强调文字颜色 2 2 5" xfId="166"/>
    <cellStyle name="20% - 强调文字颜色 2 2_滦县" xfId="168"/>
    <cellStyle name="20% - 强调文字颜色 2 3" xfId="170"/>
    <cellStyle name="20% - 强调文字颜色 2 3 2" xfId="173"/>
    <cellStyle name="20% - 强调文字颜色 2 3 3" xfId="175"/>
    <cellStyle name="20% - 强调文字颜色 2 3 3 2" xfId="177"/>
    <cellStyle name="20% - 强调文字颜色 2 3 4" xfId="179"/>
    <cellStyle name="20% - 强调文字颜色 2 3 4 2" xfId="181"/>
    <cellStyle name="20% - 强调文字颜色 2 3_滦县" xfId="184"/>
    <cellStyle name="20% - 强调文字颜色 2 4" xfId="185"/>
    <cellStyle name="20% - 强调文字颜色 2 4 2" xfId="45"/>
    <cellStyle name="20% - 强调文字颜色 2 4 3" xfId="187"/>
    <cellStyle name="20% - 强调文字颜色 2 4_滦县" xfId="188"/>
    <cellStyle name="20% - 强调文字颜色 2 5" xfId="190"/>
    <cellStyle name="20% - 强调文字颜色 2 6" xfId="191"/>
    <cellStyle name="20% - 强调文字颜色 2 6 2" xfId="192"/>
    <cellStyle name="20% - 强调文字颜色 2 7" xfId="194"/>
    <cellStyle name="20% - 强调文字颜色 2 7 2" xfId="196"/>
    <cellStyle name="20% - 强调文字颜色 3 2" xfId="199"/>
    <cellStyle name="20% - 强调文字颜色 3 2 2" xfId="200"/>
    <cellStyle name="20% - 强调文字颜色 3 2 3" xfId="201"/>
    <cellStyle name="20% - 强调文字颜色 3 2 3 2" xfId="203"/>
    <cellStyle name="20% - 强调文字颜色 3 2 4" xfId="205"/>
    <cellStyle name="20% - 强调文字颜色 3 2 4 2" xfId="206"/>
    <cellStyle name="20% - 强调文字颜色 3 2 4_迁_安" xfId="208"/>
    <cellStyle name="20% - 强调文字颜色 3 2 5" xfId="210"/>
    <cellStyle name="20% - 强调文字颜色 3 2_滦县" xfId="212"/>
    <cellStyle name="20% - 强调文字颜色 3 3" xfId="66"/>
    <cellStyle name="20% - 强调文字颜色 3 3 2" xfId="96"/>
    <cellStyle name="20% - 强调文字颜色 3 3 3" xfId="213"/>
    <cellStyle name="20% - 强调文字颜色 3 3 3 2" xfId="215"/>
    <cellStyle name="20% - 强调文字颜色 3 3 4" xfId="219"/>
    <cellStyle name="20% - 强调文字颜色 3 3 4 2" xfId="222"/>
    <cellStyle name="20% - 强调文字颜色 3 3_滦县" xfId="224"/>
    <cellStyle name="20% - 强调文字颜色 3 4" xfId="225"/>
    <cellStyle name="20% - 强调文字颜色 3 4 2" xfId="229"/>
    <cellStyle name="20% - 强调文字颜色 3 4 3" xfId="231"/>
    <cellStyle name="20% - 强调文字颜色 3 4_滦县" xfId="11"/>
    <cellStyle name="20% - 强调文字颜色 3 5" xfId="234"/>
    <cellStyle name="20% - 强调文字颜色 3 6" xfId="159"/>
    <cellStyle name="20% - 强调文字颜色 3 6 2" xfId="236"/>
    <cellStyle name="20% - 强调文字颜色 3 7" xfId="238"/>
    <cellStyle name="20% - 强调文字颜色 3 7 2" xfId="241"/>
    <cellStyle name="20% - 强调文字颜色 4 2" xfId="243"/>
    <cellStyle name="20% - 强调文字颜色 4 2 2" xfId="245"/>
    <cellStyle name="20% - 强调文字颜色 4 2 3" xfId="246"/>
    <cellStyle name="20% - 强调文字颜色 4 2 3 2" xfId="247"/>
    <cellStyle name="20% - 强调文字颜色 4 2 4" xfId="250"/>
    <cellStyle name="20% - 强调文字颜色 4 2 4 2" xfId="252"/>
    <cellStyle name="20% - 强调文字颜色 4 2 4_迁_安" xfId="253"/>
    <cellStyle name="20% - 强调文字颜色 4 2 5" xfId="255"/>
    <cellStyle name="20% - 强调文字颜色 4 2_滦县" xfId="259"/>
    <cellStyle name="20% - 强调文字颜色 4 3" xfId="260"/>
    <cellStyle name="20% - 强调文字颜色 4 3 2" xfId="261"/>
    <cellStyle name="20% - 强调文字颜色 4 3 3" xfId="262"/>
    <cellStyle name="20% - 强调文字颜色 4 3 3 2" xfId="263"/>
    <cellStyle name="20% - 强调文字颜色 4 3 4" xfId="268"/>
    <cellStyle name="20% - 强调文字颜色 4 3 4 2" xfId="269"/>
    <cellStyle name="20% - 强调文字颜色 4 3_滦县" xfId="271"/>
    <cellStyle name="20% - 强调文字颜色 4 4" xfId="272"/>
    <cellStyle name="20% - 强调文字颜色 4 4 2" xfId="29"/>
    <cellStyle name="20% - 强调文字颜色 4 4 3" xfId="276"/>
    <cellStyle name="20% - 强调文字颜色 4 4_滦县" xfId="279"/>
    <cellStyle name="20% - 强调文字颜色 4 5" xfId="23"/>
    <cellStyle name="20% - 强调文字颜色 4 6" xfId="164"/>
    <cellStyle name="20% - 强调文字颜色 4 6 2" xfId="281"/>
    <cellStyle name="20% - 强调文字颜色 4 7" xfId="282"/>
    <cellStyle name="20% - 强调文字颜色 4 7 2" xfId="68"/>
    <cellStyle name="20% - 强调文字颜色 5 2" xfId="284"/>
    <cellStyle name="20% - 强调文字颜色 5 2 2" xfId="285"/>
    <cellStyle name="20% - 强调文字颜色 5 2 3" xfId="254"/>
    <cellStyle name="20% - 强调文字颜色 5 2 3 2" xfId="286"/>
    <cellStyle name="20% - 强调文字颜色 5 2 4" xfId="289"/>
    <cellStyle name="20% - 强调文字颜色 5 2 4 2" xfId="292"/>
    <cellStyle name="20% - 强调文字颜色 5 2 4_迁_安" xfId="9"/>
    <cellStyle name="20% - 强调文字颜色 5 2 5" xfId="296"/>
    <cellStyle name="20% - 强调文字颜色 5 2_滦县" xfId="248"/>
    <cellStyle name="20% - 强调文字颜色 5 3" xfId="297"/>
    <cellStyle name="20% - 强调文字颜色 5 3 2" xfId="298"/>
    <cellStyle name="20% - 强调文字颜色 5 3 3" xfId="35"/>
    <cellStyle name="20% - 强调文字颜色 5 3 3 2" xfId="299"/>
    <cellStyle name="20% - 强调文字颜色 5 3 4" xfId="37"/>
    <cellStyle name="20% - 强调文字颜色 5 3 4 2" xfId="300"/>
    <cellStyle name="20% - 强调文字颜色 5 3_滦县" xfId="83"/>
    <cellStyle name="20% - 强调文字颜色 5 4" xfId="302"/>
    <cellStyle name="20% - 强调文字颜色 5 4 2" xfId="305"/>
    <cellStyle name="20% - 强调文字颜色 5 4 3" xfId="307"/>
    <cellStyle name="20% - 强调文字颜色 5 4_滦县" xfId="310"/>
    <cellStyle name="20% - 强调文字颜色 5 5" xfId="314"/>
    <cellStyle name="20% - 强调文字颜色 5 6" xfId="316"/>
    <cellStyle name="20% - 强调文字颜色 5 6 2" xfId="318"/>
    <cellStyle name="20% - 强调文字颜色 5 7" xfId="320"/>
    <cellStyle name="20% - 强调文字颜色 5 7 2" xfId="324"/>
    <cellStyle name="20% - 强调文字颜色 6 2" xfId="326"/>
    <cellStyle name="20% - 强调文字颜色 6 2 2" xfId="329"/>
    <cellStyle name="20% - 强调文字颜色 6 2 3" xfId="333"/>
    <cellStyle name="20% - 强调文字颜色 6 2 3 2" xfId="335"/>
    <cellStyle name="20% - 强调文字颜色 6 2 4" xfId="336"/>
    <cellStyle name="20% - 强调文字颜色 6 2 4 2" xfId="340"/>
    <cellStyle name="20% - 强调文字颜色 6 2 4_迁_安" xfId="264"/>
    <cellStyle name="20% - 强调文字颜色 6 2 5" xfId="290"/>
    <cellStyle name="20% - 强调文字颜色 6 2_滦县" xfId="328"/>
    <cellStyle name="20% - 强调文字颜色 6 3" xfId="344"/>
    <cellStyle name="20% - 强调文字颜色 6 3 2" xfId="345"/>
    <cellStyle name="20% - 强调文字颜色 6 3 3" xfId="350"/>
    <cellStyle name="20% - 强调文字颜色 6 3 3 2" xfId="354"/>
    <cellStyle name="20% - 强调文字颜色 6 3 4" xfId="355"/>
    <cellStyle name="20% - 强调文字颜色 6 3 4 2" xfId="360"/>
    <cellStyle name="20% - 强调文字颜色 6 3_滦县" xfId="363"/>
    <cellStyle name="20% - 强调文字颜色 6 4" xfId="365"/>
    <cellStyle name="20% - 强调文字颜色 6 4 2" xfId="368"/>
    <cellStyle name="20% - 强调文字颜色 6 4 3" xfId="61"/>
    <cellStyle name="20% - 强调文字颜色 6 4_滦县" xfId="372"/>
    <cellStyle name="20% - 强调文字颜色 6 5" xfId="374"/>
    <cellStyle name="20% - 强调文字颜色 6 6" xfId="379"/>
    <cellStyle name="20% - 强调文字颜色 6 6 2" xfId="383"/>
    <cellStyle name="20% - 强调文字颜色 6 7" xfId="386"/>
    <cellStyle name="20% - 强调文字颜色 6 7 2" xfId="389"/>
    <cellStyle name="20% - 着色 1 2" xfId="52"/>
    <cellStyle name="20% - 着色 1 3" xfId="395"/>
    <cellStyle name="20% - 着色 1 3 2" xfId="77"/>
    <cellStyle name="20% - 着色 1 4" xfId="330"/>
    <cellStyle name="20% - 着色 1 4 2" xfId="398"/>
    <cellStyle name="20% - 着色 2 2" xfId="401"/>
    <cellStyle name="20% - 着色 2 3" xfId="406"/>
    <cellStyle name="20% - 着色 2 3 2" xfId="410"/>
    <cellStyle name="20% - 着色 2 4" xfId="346"/>
    <cellStyle name="20% - 着色 2 4 2" xfId="413"/>
    <cellStyle name="20% - 着色 3 2" xfId="419"/>
    <cellStyle name="20% - 着色 3 3" xfId="425"/>
    <cellStyle name="20% - 着色 3 3 2" xfId="428"/>
    <cellStyle name="20% - 着色 3 4" xfId="369"/>
    <cellStyle name="20% - 着色 3 4 2" xfId="20"/>
    <cellStyle name="20% - 着色 4 2" xfId="217"/>
    <cellStyle name="20% - 着色 4 3" xfId="431"/>
    <cellStyle name="20% - 着色 4 3 2" xfId="432"/>
    <cellStyle name="20% - 着色 4 4" xfId="433"/>
    <cellStyle name="20% - 着色 4 4 2" xfId="437"/>
    <cellStyle name="20% - 着色 5 2" xfId="223"/>
    <cellStyle name="20% - 着色 5 3" xfId="439"/>
    <cellStyle name="20% - 着色 5 3 2" xfId="441"/>
    <cellStyle name="20% - 着色 5 4" xfId="384"/>
    <cellStyle name="20% - 着色 5 4 2" xfId="149"/>
    <cellStyle name="20% - 着色 6 2" xfId="442"/>
    <cellStyle name="20% - 着色 6 3" xfId="443"/>
    <cellStyle name="20% - 着色 6 3 2" xfId="444"/>
    <cellStyle name="20% - 着色 6 4" xfId="390"/>
    <cellStyle name="20% - 着色 6 4 2" xfId="445"/>
    <cellStyle name="40% - 强调文字颜色 1 2" xfId="446"/>
    <cellStyle name="40% - 强调文字颜色 1 2 2" xfId="447"/>
    <cellStyle name="40% - 强调文字颜色 1 2 3" xfId="448"/>
    <cellStyle name="40% - 强调文字颜色 1 2 3 2" xfId="449"/>
    <cellStyle name="40% - 强调文字颜色 1 2 4" xfId="452"/>
    <cellStyle name="40% - 强调文字颜色 1 2 4 2" xfId="1"/>
    <cellStyle name="40% - 强调文字颜色 1 2 4_迁_安" xfId="453"/>
    <cellStyle name="40% - 强调文字颜色 1 2 5" xfId="456"/>
    <cellStyle name="40% - 强调文字颜色 1 2_滦县" xfId="457"/>
    <cellStyle name="40% - 强调文字颜色 1 3" xfId="459"/>
    <cellStyle name="40% - 强调文字颜色 1 3 2" xfId="461"/>
    <cellStyle name="40% - 强调文字颜色 1 3 3" xfId="462"/>
    <cellStyle name="40% - 强调文字颜色 1 3 3 2" xfId="463"/>
    <cellStyle name="40% - 强调文字颜色 1 3 4" xfId="464"/>
    <cellStyle name="40% - 强调文字颜色 1 3 4 2" xfId="466"/>
    <cellStyle name="40% - 强调文字颜色 1 3_滦县" xfId="156"/>
    <cellStyle name="40% - 强调文字颜色 1 4" xfId="468"/>
    <cellStyle name="40% - 强调文字颜色 1 4 2" xfId="470"/>
    <cellStyle name="40% - 强调文字颜色 1 4 3" xfId="471"/>
    <cellStyle name="40% - 强调文字颜色 1 4_滦县" xfId="198"/>
    <cellStyle name="40% - 强调文字颜色 1 5" xfId="472"/>
    <cellStyle name="40% - 强调文字颜色 1 6" xfId="474"/>
    <cellStyle name="40% - 强调文字颜色 1 6 2" xfId="476"/>
    <cellStyle name="40% - 强调文字颜色 1 7" xfId="479"/>
    <cellStyle name="40% - 强调文字颜色 1 7 2" xfId="481"/>
    <cellStyle name="40% - 强调文字颜色 2 2" xfId="104"/>
    <cellStyle name="40% - 强调文字颜色 2 2 2" xfId="111"/>
    <cellStyle name="40% - 强调文字颜色 2 2 3" xfId="482"/>
    <cellStyle name="40% - 强调文字颜色 2 2 3 2" xfId="483"/>
    <cellStyle name="40% - 强调文字颜色 2 2 4" xfId="485"/>
    <cellStyle name="40% - 强调文字颜色 2 2 4 2" xfId="486"/>
    <cellStyle name="40% - 强调文字颜色 2 2 4_迁_安" xfId="478"/>
    <cellStyle name="40% - 强调文字颜色 2 2 5" xfId="487"/>
    <cellStyle name="40% - 强调文字颜色 2 2_滦县" xfId="488"/>
    <cellStyle name="40% - 强调文字颜色 2 3" xfId="115"/>
    <cellStyle name="40% - 强调文字颜色 2 3 2" xfId="109"/>
    <cellStyle name="40% - 强调文字颜色 2 3 3" xfId="489"/>
    <cellStyle name="40% - 强调文字颜色 2 3 3 2" xfId="491"/>
    <cellStyle name="40% - 强调文字颜色 2 3 4" xfId="492"/>
    <cellStyle name="40% - 强调文字颜色 2 3 4 2" xfId="494"/>
    <cellStyle name="40% - 强调文字颜色 2 3_滦县" xfId="495"/>
    <cellStyle name="40% - 强调文字颜色 2 4" xfId="120"/>
    <cellStyle name="40% - 强调文字颜色 2 4 2" xfId="497"/>
    <cellStyle name="40% - 强调文字颜色 2 4 3" xfId="498"/>
    <cellStyle name="40% - 强调文字颜色 2 4_滦县" xfId="501"/>
    <cellStyle name="40% - 强调文字颜色 2 5" xfId="503"/>
    <cellStyle name="40% - 强调文字颜色 2 6" xfId="505"/>
    <cellStyle name="40% - 强调文字颜色 2 6 2" xfId="506"/>
    <cellStyle name="40% - 强调文字颜色 2 7" xfId="508"/>
    <cellStyle name="40% - 强调文字颜色 2 7 2" xfId="509"/>
    <cellStyle name="40% - 强调文字颜色 3 2" xfId="125"/>
    <cellStyle name="40% - 强调文字颜色 3 2 2" xfId="129"/>
    <cellStyle name="40% - 强调文字颜色 3 2 3" xfId="510"/>
    <cellStyle name="40% - 强调文字颜色 3 2 3 2" xfId="514"/>
    <cellStyle name="40% - 强调文字颜色 3 2 4" xfId="516"/>
    <cellStyle name="40% - 强调文字颜色 3 2 4 2" xfId="517"/>
    <cellStyle name="40% - 强调文字颜色 3 2 4_迁_安" xfId="4"/>
    <cellStyle name="40% - 强调文字颜色 3 2 5" xfId="518"/>
    <cellStyle name="40% - 强调文字颜色 3 2_滦县" xfId="519"/>
    <cellStyle name="40% - 强调文字颜色 3 3" xfId="134"/>
    <cellStyle name="40% - 强调文字颜色 3 3 2" xfId="102"/>
    <cellStyle name="40% - 强调文字颜色 3 3 3" xfId="47"/>
    <cellStyle name="40% - 强调文字颜色 3 3 3 2" xfId="14"/>
    <cellStyle name="40% - 强调文字颜色 3 3 4" xfId="511"/>
    <cellStyle name="40% - 强调文字颜色 3 3 4 2" xfId="520"/>
    <cellStyle name="40% - 强调文字颜色 3 3_滦县" xfId="523"/>
    <cellStyle name="40% - 强调文字颜色 3 4" xfId="525"/>
    <cellStyle name="40% - 强调文字颜色 3 4 2" xfId="526"/>
    <cellStyle name="40% - 强调文字颜色 3 4 3" xfId="527"/>
    <cellStyle name="40% - 强调文字颜色 3 4_滦县" xfId="528"/>
    <cellStyle name="40% - 强调文字颜色 3 5" xfId="530"/>
    <cellStyle name="40% - 强调文字颜色 3 6" xfId="531"/>
    <cellStyle name="40% - 强调文字颜色 3 6 2" xfId="138"/>
    <cellStyle name="40% - 强调文字颜色 3 7" xfId="287"/>
    <cellStyle name="40% - 强调文字颜色 3 7 2" xfId="186"/>
    <cellStyle name="40% - 强调文字颜色 4 2" xfId="54"/>
    <cellStyle name="40% - 强调文字颜色 4 2 2" xfId="533"/>
    <cellStyle name="40% - 强调文字颜色 4 2 3" xfId="534"/>
    <cellStyle name="40% - 强调文字颜色 4 2 3 2" xfId="71"/>
    <cellStyle name="40% - 强调文字颜色 4 2 4" xfId="535"/>
    <cellStyle name="40% - 强调文字颜色 4 2 4 2" xfId="536"/>
    <cellStyle name="40% - 强调文字颜色 4 2 4_迁_安" xfId="537"/>
    <cellStyle name="40% - 强调文字颜色 4 2 5" xfId="538"/>
    <cellStyle name="40% - 强调文字颜色 4 2_滦县" xfId="539"/>
    <cellStyle name="40% - 强调文字颜色 4 3" xfId="396"/>
    <cellStyle name="40% - 强调文字颜色 4 3 2" xfId="78"/>
    <cellStyle name="40% - 强调文字颜色 4 3 3" xfId="79"/>
    <cellStyle name="40% - 强调文字颜色 4 3 3 2" xfId="105"/>
    <cellStyle name="40% - 强调文字颜色 4 3 4" xfId="16"/>
    <cellStyle name="40% - 强调文字颜色 4 3 4 2" xfId="126"/>
    <cellStyle name="40% - 强调文字颜色 4 3_滦县" xfId="544"/>
    <cellStyle name="40% - 强调文字颜色 4 4" xfId="331"/>
    <cellStyle name="40% - 强调文字颜色 4 4 2" xfId="399"/>
    <cellStyle name="40% - 强调文字颜色 4 4 3" xfId="543"/>
    <cellStyle name="40% - 强调文字颜色 4 4_滦县" xfId="455"/>
    <cellStyle name="40% - 强调文字颜色 4 5" xfId="334"/>
    <cellStyle name="40% - 强调文字颜色 4 6" xfId="338"/>
    <cellStyle name="40% - 强调文字颜色 4 6 2" xfId="343"/>
    <cellStyle name="40% - 强调文字颜色 4 7" xfId="293"/>
    <cellStyle name="40% - 强调文字颜色 4 7 2" xfId="545"/>
    <cellStyle name="40% - 强调文字颜色 5 2" xfId="405"/>
    <cellStyle name="40% - 强调文字颜色 5 2 2" xfId="377"/>
    <cellStyle name="40% - 强调文字颜色 5 2 3" xfId="380"/>
    <cellStyle name="40% - 强调文字颜色 5 2 3 2" xfId="385"/>
    <cellStyle name="40% - 强调文字颜色 5 2 4" xfId="387"/>
    <cellStyle name="40% - 强调文字颜色 5 2 4 2" xfId="391"/>
    <cellStyle name="40% - 强调文字颜色 5 2 4_迁_安" xfId="73"/>
    <cellStyle name="40% - 强调文字颜色 5 2 5" xfId="548"/>
    <cellStyle name="40% - 强调文字颜色 5 2_滦县" xfId="549"/>
    <cellStyle name="40% - 强调文字颜色 5 3" xfId="409"/>
    <cellStyle name="40% - 强调文字颜色 5 3 2" xfId="412"/>
    <cellStyle name="40% - 强调文字颜色 5 3 3" xfId="552"/>
    <cellStyle name="40% - 强调文字颜色 5 3 3 2" xfId="19"/>
    <cellStyle name="40% - 强调文字颜色 5 3 4" xfId="553"/>
    <cellStyle name="40% - 强调文字颜色 5 3 4 2" xfId="500"/>
    <cellStyle name="40% - 强调文字颜色 5 3_滦县" xfId="554"/>
    <cellStyle name="40% - 强调文字颜色 5 4" xfId="348"/>
    <cellStyle name="40% - 强调文字颜色 5 4 2" xfId="416"/>
    <cellStyle name="40% - 强调文字颜色 5 4 3" xfId="557"/>
    <cellStyle name="40% - 强调文字颜色 5 4_滦县" xfId="560"/>
    <cellStyle name="40% - 强调文字颜色 5 5" xfId="352"/>
    <cellStyle name="40% - 强调文字颜色 5 6" xfId="358"/>
    <cellStyle name="40% - 强调文字颜色 5 6 2" xfId="362"/>
    <cellStyle name="40% - 强调文字颜色 5 7" xfId="58"/>
    <cellStyle name="40% - 强调文字颜色 5 7 2" xfId="562"/>
    <cellStyle name="40% - 强调文字颜色 6 2" xfId="423"/>
    <cellStyle name="40% - 强调文字颜色 6 2 2" xfId="564"/>
    <cellStyle name="40% - 强调文字颜色 6 2 3" xfId="567"/>
    <cellStyle name="40% - 强调文字颜色 6 2 3 2" xfId="568"/>
    <cellStyle name="40% - 强调文字颜色 6 2 4" xfId="569"/>
    <cellStyle name="40% - 强调文字颜色 6 2 4 2" xfId="570"/>
    <cellStyle name="40% - 强调文字颜色 6 2 4_迁_安" xfId="189"/>
    <cellStyle name="40% - 强调文字颜色 6 2 5" xfId="559"/>
    <cellStyle name="40% - 强调文字颜色 6 2_滦县" xfId="221"/>
    <cellStyle name="40% - 强调文字颜色 6 3" xfId="426"/>
    <cellStyle name="40% - 强调文字颜色 6 3 2" xfId="429"/>
    <cellStyle name="40% - 强调文字颜色 6 3 3" xfId="572"/>
    <cellStyle name="40% - 强调文字颜色 6 3 3 2" xfId="573"/>
    <cellStyle name="40% - 强调文字颜色 6 3 4" xfId="574"/>
    <cellStyle name="40% - 强调文字颜色 6 3 4 2" xfId="575"/>
    <cellStyle name="40% - 强调文字颜色 6 3_滦县" xfId="576"/>
    <cellStyle name="40% - 强调文字颜色 6 4" xfId="370"/>
    <cellStyle name="40% - 强调文字颜色 6 4 2" xfId="21"/>
    <cellStyle name="40% - 强调文字颜色 6 4 3" xfId="577"/>
    <cellStyle name="40% - 强调文字颜色 6 4_滦县" xfId="308"/>
    <cellStyle name="40% - 强调文字颜色 6 5" xfId="62"/>
    <cellStyle name="40% - 强调文字颜色 6 6" xfId="580"/>
    <cellStyle name="40% - 强调文字颜色 6 6 2" xfId="44"/>
    <cellStyle name="40% - 强调文字颜色 6 7" xfId="585"/>
    <cellStyle name="40% - 强调文字颜色 6 7 2" xfId="588"/>
    <cellStyle name="40% - 着色 1 2" xfId="477"/>
    <cellStyle name="40% - 着色 1 3" xfId="475"/>
    <cellStyle name="40% - 着色 1 3 2" xfId="40"/>
    <cellStyle name="40% - 着色 1 4" xfId="490"/>
    <cellStyle name="40% - 着色 1 4 2" xfId="592"/>
    <cellStyle name="40% - 着色 2 2" xfId="507"/>
    <cellStyle name="40% - 着色 2 3" xfId="480"/>
    <cellStyle name="40% - 着色 2 3 2" xfId="594"/>
    <cellStyle name="40% - 着色 2 4" xfId="493"/>
    <cellStyle name="40% - 着色 2 4 2" xfId="595"/>
    <cellStyle name="40% - 着色 3 2" xfId="288"/>
    <cellStyle name="40% - 着色 3 3" xfId="41"/>
    <cellStyle name="40% - 着色 3 3 2" xfId="226"/>
    <cellStyle name="40% - 着色 3 4" xfId="27"/>
    <cellStyle name="40% - 着色 3 4 2" xfId="273"/>
    <cellStyle name="40% - 着色 4 2" xfId="295"/>
    <cellStyle name="40% - 着色 4 3" xfId="591"/>
    <cellStyle name="40% - 着色 4 3 2" xfId="596"/>
    <cellStyle name="40% - 着色 4 4" xfId="597"/>
    <cellStyle name="40% - 着色 4 4 2" xfId="451"/>
    <cellStyle name="40% - 着色 5 2" xfId="59"/>
    <cellStyle name="40% - 着色 5 3" xfId="600"/>
    <cellStyle name="40% - 着色 5 3 2" xfId="209"/>
    <cellStyle name="40% - 着色 5 4" xfId="601"/>
    <cellStyle name="40% - 着色 5 4 2" xfId="484"/>
    <cellStyle name="40% - 着色 6 2" xfId="583"/>
    <cellStyle name="40% - 着色 6 3" xfId="605"/>
    <cellStyle name="40% - 着色 6 3 2" xfId="606"/>
    <cellStyle name="40% - 着色 6 4" xfId="132"/>
    <cellStyle name="40% - 着色 6 4 2" xfId="515"/>
    <cellStyle name="60% - 强调文字颜色 1 2" xfId="227"/>
    <cellStyle name="60% - 强调文字颜色 1 2 2" xfId="228"/>
    <cellStyle name="60% - 强调文字颜色 1 2 2 2" xfId="608"/>
    <cellStyle name="60% - 强调文字颜色 1 2 2_迁_安" xfId="230"/>
    <cellStyle name="60% - 强调文字颜色 1 2 3" xfId="232"/>
    <cellStyle name="60% - 强调文字颜色 1 2 3 2" xfId="609"/>
    <cellStyle name="60% - 强调文字颜色 1 2 4" xfId="249"/>
    <cellStyle name="60% - 强调文字颜色 1 2_滦县" xfId="8"/>
    <cellStyle name="60% - 强调文字颜色 1 3" xfId="235"/>
    <cellStyle name="60% - 强调文字颜色 1 3 2" xfId="610"/>
    <cellStyle name="60% - 强调文字颜色 1 3 2 2" xfId="611"/>
    <cellStyle name="60% - 强调文字颜色 1 3 3" xfId="612"/>
    <cellStyle name="60% - 强调文字颜色 1 3 3 2" xfId="614"/>
    <cellStyle name="60% - 强调文字颜色 1 4" xfId="161"/>
    <cellStyle name="60% - 强调文字颜色 1 5" xfId="239"/>
    <cellStyle name="60% - 强调文字颜色 1 5 2" xfId="242"/>
    <cellStyle name="60% - 强调文字颜色 1 6" xfId="617"/>
    <cellStyle name="60% - 强调文字颜色 1 6 2" xfId="618"/>
    <cellStyle name="60% - 强调文字颜色 2 2" xfId="275"/>
    <cellStyle name="60% - 强调文字颜色 2 2 2" xfId="31"/>
    <cellStyle name="60% - 强调文字颜色 2 2 2 2" xfId="39"/>
    <cellStyle name="60% - 强调文字颜色 2 2 2_迁_安" xfId="619"/>
    <cellStyle name="60% - 强调文字颜色 2 2 3" xfId="278"/>
    <cellStyle name="60% - 强调文字颜色 2 2 3 2" xfId="623"/>
    <cellStyle name="60% - 强调文字颜色 2 2 4" xfId="267"/>
    <cellStyle name="60% - 强调文字颜色 2 2_滦县" xfId="280"/>
    <cellStyle name="60% - 强调文字颜色 2 3" xfId="24"/>
    <cellStyle name="60% - 强调文字颜色 2 3 2" xfId="624"/>
    <cellStyle name="60% - 强调文字颜色 2 3 2 2" xfId="359"/>
    <cellStyle name="60% - 强调文字颜色 2 3 3" xfId="626"/>
    <cellStyle name="60% - 强调文字颜色 2 3 3 2" xfId="579"/>
    <cellStyle name="60% - 强调文字颜色 2 4" xfId="165"/>
    <cellStyle name="60% - 强调文字颜色 2 5" xfId="283"/>
    <cellStyle name="60% - 强调文字颜色 2 5 2" xfId="69"/>
    <cellStyle name="60% - 强调文字颜色 2 6" xfId="629"/>
    <cellStyle name="60% - 强调文字颜色 2 6 2" xfId="458"/>
    <cellStyle name="60% - 强调文字颜色 3 2" xfId="303"/>
    <cellStyle name="60% - 强调文字颜色 3 2 2" xfId="306"/>
    <cellStyle name="60% - 强调文字颜色 3 2 2 2" xfId="171"/>
    <cellStyle name="60% - 强调文字颜色 3 2 2_迁_安" xfId="607"/>
    <cellStyle name="60% - 强调文字颜色 3 2 3" xfId="309"/>
    <cellStyle name="60% - 强调文字颜色 3 2 3 2" xfId="67"/>
    <cellStyle name="60% - 强调文字颜色 3 2 4" xfId="622"/>
    <cellStyle name="60% - 强调文字颜色 3 2_滦县" xfId="311"/>
    <cellStyle name="60% - 强调文字颜色 3 3" xfId="315"/>
    <cellStyle name="60% - 强调文字颜色 3 3 2" xfId="630"/>
    <cellStyle name="60% - 强调文字颜色 3 3 2 2" xfId="631"/>
    <cellStyle name="60% - 强调文字颜色 3 3 3" xfId="312"/>
    <cellStyle name="60% - 强调文字颜色 3 3 3 2" xfId="632"/>
    <cellStyle name="60% - 强调文字颜色 3 4" xfId="317"/>
    <cellStyle name="60% - 强调文字颜色 3 5" xfId="322"/>
    <cellStyle name="60% - 强调文字颜色 3 5 2" xfId="325"/>
    <cellStyle name="60% - 强调文字颜色 3 6" xfId="633"/>
    <cellStyle name="60% - 强调文字颜色 3 6 2" xfId="634"/>
    <cellStyle name="60% - 强调文字颜色 4 2" xfId="366"/>
    <cellStyle name="60% - 强调文字颜色 4 2 2" xfId="371"/>
    <cellStyle name="60% - 强调文字颜色 4 2 2 2" xfId="22"/>
    <cellStyle name="60% - 强调文字颜色 4 2 2_迁_安" xfId="635"/>
    <cellStyle name="60% - 强调文字颜色 4 2 3" xfId="63"/>
    <cellStyle name="60% - 强调文字颜色 4 2 3 2" xfId="636"/>
    <cellStyle name="60% - 强调文字颜色 4 2 4" xfId="578"/>
    <cellStyle name="60% - 强调文字颜色 4 2_滦县" xfId="373"/>
    <cellStyle name="60% - 强调文字颜色 4 3" xfId="378"/>
    <cellStyle name="60% - 强调文字颜色 4 3 2" xfId="436"/>
    <cellStyle name="60% - 强调文字颜色 4 3 2 2" xfId="438"/>
    <cellStyle name="60% - 强调文字颜色 4 3 3" xfId="637"/>
    <cellStyle name="60% - 强调文字颜色 4 3 3 2" xfId="641"/>
    <cellStyle name="60% - 强调文字颜色 4 4" xfId="382"/>
    <cellStyle name="60% - 强调文字颜色 4 5" xfId="388"/>
    <cellStyle name="60% - 强调文字颜色 4 5 2" xfId="392"/>
    <cellStyle name="60% - 强调文字颜色 4 6" xfId="547"/>
    <cellStyle name="60% - 强调文字颜色 4 6 2" xfId="643"/>
    <cellStyle name="60% - 强调文字颜色 5 2" xfId="644"/>
    <cellStyle name="60% - 强调文字颜色 5 2 2" xfId="646"/>
    <cellStyle name="60% - 强调文字颜色 5 2 2 2" xfId="93"/>
    <cellStyle name="60% - 强调文字颜色 5 2 2_迁_安" xfId="440"/>
    <cellStyle name="60% - 强调文字颜色 5 2 3" xfId="647"/>
    <cellStyle name="60% - 强调文字颜色 5 2 3 2" xfId="649"/>
    <cellStyle name="60% - 强调文字颜色 5 2 4" xfId="650"/>
    <cellStyle name="60% - 强调文字颜色 5 2_滦县" xfId="651"/>
    <cellStyle name="60% - 强调文字颜色 5 3" xfId="652"/>
    <cellStyle name="60% - 强调文字颜色 5 3 2" xfId="653"/>
    <cellStyle name="60% - 强调文字颜色 5 3 2 2" xfId="654"/>
    <cellStyle name="60% - 强调文字颜色 5 3 3" xfId="655"/>
    <cellStyle name="60% - 强调文字颜色 5 3 3 2" xfId="657"/>
    <cellStyle name="60% - 强调文字颜色 5 4" xfId="658"/>
    <cellStyle name="60% - 强调文字颜色 5 5" xfId="660"/>
    <cellStyle name="60% - 强调文字颜色 5 5 2" xfId="661"/>
    <cellStyle name="60% - 强调文字颜色 5 6" xfId="662"/>
    <cellStyle name="60% - 强调文字颜色 5 6 2" xfId="663"/>
    <cellStyle name="60% - 强调文字颜色 6 2" xfId="664"/>
    <cellStyle name="60% - 强调文字颜色 6 2 2" xfId="666"/>
    <cellStyle name="60% - 强调文字颜色 6 2 2 2" xfId="118"/>
    <cellStyle name="60% - 强调文字颜色 6 2 2_迁_安" xfId="667"/>
    <cellStyle name="60% - 强调文字颜色 6 2 3" xfId="668"/>
    <cellStyle name="60% - 强调文字颜色 6 2 3 2" xfId="670"/>
    <cellStyle name="60% - 强调文字颜色 6 2 4" xfId="672"/>
    <cellStyle name="60% - 强调文字颜色 6 2_滦县" xfId="674"/>
    <cellStyle name="60% - 强调文字颜色 6 3" xfId="678"/>
    <cellStyle name="60% - 强调文字颜色 6 3 2" xfId="680"/>
    <cellStyle name="60% - 强调文字颜色 6 3 2 2" xfId="682"/>
    <cellStyle name="60% - 强调文字颜色 6 3 3" xfId="683"/>
    <cellStyle name="60% - 强调文字颜色 6 3 3 2" xfId="684"/>
    <cellStyle name="60% - 强调文字颜色 6 4" xfId="685"/>
    <cellStyle name="60% - 强调文字颜色 6 5" xfId="689"/>
    <cellStyle name="60% - 强调文字颜色 6 5 2" xfId="88"/>
    <cellStyle name="60% - 强调文字颜色 6 6" xfId="691"/>
    <cellStyle name="60% - 强调文字颜色 6 6 2" xfId="693"/>
    <cellStyle name="60% - 着色 1 2" xfId="695"/>
    <cellStyle name="60% - 着色 1 2 2" xfId="698"/>
    <cellStyle name="60% - 着色 1 3" xfId="701"/>
    <cellStyle name="60% - 着色 1 3 2" xfId="705"/>
    <cellStyle name="60% - 着色 2 2" xfId="710"/>
    <cellStyle name="60% - 着色 2 2 2" xfId="711"/>
    <cellStyle name="60% - 着色 2 3" xfId="712"/>
    <cellStyle name="60% - 着色 2 3 2" xfId="713"/>
    <cellStyle name="60% - 着色 3 2" xfId="715"/>
    <cellStyle name="60% - 着色 3 2 2" xfId="717"/>
    <cellStyle name="60% - 着色 3 3" xfId="718"/>
    <cellStyle name="60% - 着色 3 3 2" xfId="719"/>
    <cellStyle name="60% - 着色 4 2" xfId="720"/>
    <cellStyle name="60% - 着色 4 2 2" xfId="721"/>
    <cellStyle name="60% - 着色 4 3" xfId="722"/>
    <cellStyle name="60% - 着色 4 3 2" xfId="723"/>
    <cellStyle name="60% - 着色 5 2" xfId="724"/>
    <cellStyle name="60% - 着色 5 2 2" xfId="725"/>
    <cellStyle name="60% - 着色 5 3" xfId="726"/>
    <cellStyle name="60% - 着色 5 3 2" xfId="727"/>
    <cellStyle name="60% - 着色 6 2" xfId="94"/>
    <cellStyle name="60% - 着色 6 2 2" xfId="645"/>
    <cellStyle name="60% - 着色 6 3" xfId="99"/>
    <cellStyle name="60% - 着色 6 3 2" xfId="665"/>
    <cellStyle name="百分比 2" xfId="729"/>
    <cellStyle name="百分比 2 2" xfId="730"/>
    <cellStyle name="百分比 2 2 2" xfId="732"/>
    <cellStyle name="百分比 2 2 2 2" xfId="734"/>
    <cellStyle name="百分比 2 2 3" xfId="735"/>
    <cellStyle name="百分比 2 2 3 2" xfId="736"/>
    <cellStyle name="百分比 2 3" xfId="737"/>
    <cellStyle name="百分比 2 3 2" xfId="738"/>
    <cellStyle name="百分比 2 3 2 2" xfId="739"/>
    <cellStyle name="百分比 2 3 3" xfId="742"/>
    <cellStyle name="百分比 2 3 3 2" xfId="745"/>
    <cellStyle name="百分比 2 4" xfId="747"/>
    <cellStyle name="百分比 2 4 2" xfId="748"/>
    <cellStyle name="百分比 2 5" xfId="749"/>
    <cellStyle name="百分比 2 5 2" xfId="750"/>
    <cellStyle name="百分比 3" xfId="751"/>
    <cellStyle name="百分比 3 2" xfId="752"/>
    <cellStyle name="百分比 3 2 2" xfId="686"/>
    <cellStyle name="百分比 3 3" xfId="754"/>
    <cellStyle name="百分比 3 3 2" xfId="755"/>
    <cellStyle name="标题 1 2" xfId="756"/>
    <cellStyle name="标题 1 2 2" xfId="757"/>
    <cellStyle name="标题 1 2 2 2" xfId="758"/>
    <cellStyle name="标题 1 2 3" xfId="759"/>
    <cellStyle name="标题 1 2 3 2" xfId="760"/>
    <cellStyle name="标题 1 3" xfId="761"/>
    <cellStyle name="标题 1 3 2" xfId="762"/>
    <cellStyle name="标题 1 3 2 2" xfId="620"/>
    <cellStyle name="标题 1 3 3" xfId="454"/>
    <cellStyle name="标题 1 3 3 2" xfId="763"/>
    <cellStyle name="标题 1 4" xfId="766"/>
    <cellStyle name="标题 1 5" xfId="540"/>
    <cellStyle name="标题 1 5 2" xfId="34"/>
    <cellStyle name="标题 1 6" xfId="768"/>
    <cellStyle name="标题 1 6 2" xfId="769"/>
    <cellStyle name="标题 2 2" xfId="771"/>
    <cellStyle name="标题 2 2 2" xfId="772"/>
    <cellStyle name="标题 2 2 2 2" xfId="773"/>
    <cellStyle name="标题 2 2 3" xfId="774"/>
    <cellStyle name="标题 2 2 3 2" xfId="10"/>
    <cellStyle name="标题 2 3" xfId="775"/>
    <cellStyle name="标题 2 3 2" xfId="776"/>
    <cellStyle name="标题 2 3 2 2" xfId="777"/>
    <cellStyle name="标题 2 3 3" xfId="778"/>
    <cellStyle name="标题 2 3 3 2" xfId="779"/>
    <cellStyle name="标题 2 4" xfId="780"/>
    <cellStyle name="标题 2 5" xfId="211"/>
    <cellStyle name="标题 2 5 2" xfId="781"/>
    <cellStyle name="标题 2 6" xfId="783"/>
    <cellStyle name="标题 2 6 2" xfId="784"/>
    <cellStyle name="标题 3 2" xfId="786"/>
    <cellStyle name="标题 3 2 2" xfId="787"/>
    <cellStyle name="标题 3 2 2 2" xfId="789"/>
    <cellStyle name="标题 3 2 3" xfId="791"/>
    <cellStyle name="标题 3 2 3 2" xfId="793"/>
    <cellStyle name="标题 3 3" xfId="795"/>
    <cellStyle name="标题 3 3 2" xfId="796"/>
    <cellStyle name="标题 3 3 2 2" xfId="798"/>
    <cellStyle name="标题 3 3 3" xfId="799"/>
    <cellStyle name="标题 3 3 3 2" xfId="800"/>
    <cellStyle name="标题 3 4" xfId="801"/>
    <cellStyle name="标题 3 5" xfId="803"/>
    <cellStyle name="标题 3 5 2" xfId="804"/>
    <cellStyle name="标题 3 6" xfId="805"/>
    <cellStyle name="标题 3 6 2" xfId="806"/>
    <cellStyle name="标题 4 2" xfId="808"/>
    <cellStyle name="标题 4 2 2" xfId="809"/>
    <cellStyle name="标题 4 2 2 2" xfId="810"/>
    <cellStyle name="标题 4 2 3" xfId="811"/>
    <cellStyle name="标题 4 2 3 2" xfId="812"/>
    <cellStyle name="标题 4 3" xfId="813"/>
    <cellStyle name="标题 4 3 2" xfId="814"/>
    <cellStyle name="标题 4 3 2 2" xfId="815"/>
    <cellStyle name="标题 4 3 3" xfId="816"/>
    <cellStyle name="标题 4 3 3 2" xfId="817"/>
    <cellStyle name="标题 4 4" xfId="818"/>
    <cellStyle name="标题 4 5" xfId="819"/>
    <cellStyle name="标题 4 5 2" xfId="72"/>
    <cellStyle name="标题 4 6" xfId="820"/>
    <cellStyle name="标题 4 6 2" xfId="821"/>
    <cellStyle name="标题 5" xfId="825"/>
    <cellStyle name="标题 5 2" xfId="826"/>
    <cellStyle name="标题 5 2 2" xfId="827"/>
    <cellStyle name="标题 5 3" xfId="828"/>
    <cellStyle name="标题 5 3 2" xfId="84"/>
    <cellStyle name="标题 6" xfId="593"/>
    <cellStyle name="标题 6 2" xfId="829"/>
    <cellStyle name="标题 6 2 2" xfId="830"/>
    <cellStyle name="标题 6 3" xfId="831"/>
    <cellStyle name="标题 6 3 2" xfId="832"/>
    <cellStyle name="标题 7" xfId="833"/>
    <cellStyle name="标题 8" xfId="834"/>
    <cellStyle name="标题 8 2" xfId="836"/>
    <cellStyle name="标题 9" xfId="838"/>
    <cellStyle name="标题 9 2" xfId="839"/>
    <cellStyle name="差 2" xfId="840"/>
    <cellStyle name="差 2 2" xfId="842"/>
    <cellStyle name="差 2 2 2" xfId="844"/>
    <cellStyle name="差 2 2_迁_安" xfId="845"/>
    <cellStyle name="差 2 3" xfId="847"/>
    <cellStyle name="差 2 3 2" xfId="64"/>
    <cellStyle name="差 2 4" xfId="848"/>
    <cellStyle name="差 2_滦县" xfId="849"/>
    <cellStyle name="差 3" xfId="850"/>
    <cellStyle name="差 3 2" xfId="855"/>
    <cellStyle name="差 3 2 2" xfId="858"/>
    <cellStyle name="差 3 3" xfId="859"/>
    <cellStyle name="差 3 3 2" xfId="860"/>
    <cellStyle name="差 4" xfId="861"/>
    <cellStyle name="差 5" xfId="863"/>
    <cellStyle name="差 5 2" xfId="865"/>
    <cellStyle name="差 6" xfId="867"/>
    <cellStyle name="差 6 2" xfId="869"/>
    <cellStyle name="差_01长安" xfId="871"/>
    <cellStyle name="差_01长安 2" xfId="872"/>
    <cellStyle name="差_01长安 2 2" xfId="873"/>
    <cellStyle name="差_01长安 3" xfId="874"/>
    <cellStyle name="差_01长安 3 2" xfId="875"/>
    <cellStyle name="差_01长安_表八" xfId="499"/>
    <cellStyle name="差_01长安_表八 2" xfId="876"/>
    <cellStyle name="差_01长安_表八 2 2" xfId="877"/>
    <cellStyle name="差_01长安_表八 3" xfId="879"/>
    <cellStyle name="差_01长安_表八 3 2" xfId="881"/>
    <cellStyle name="差_01长安_表九" xfId="884"/>
    <cellStyle name="差_01长安_表九 2" xfId="885"/>
    <cellStyle name="差_01长安_表九 2 2" xfId="886"/>
    <cellStyle name="差_01长安_表九 3" xfId="887"/>
    <cellStyle name="差_01长安_表九 3 2" xfId="889"/>
    <cellStyle name="差_01长安_表七" xfId="890"/>
    <cellStyle name="差_01长安_表七 2" xfId="891"/>
    <cellStyle name="差_01长安_表七 2 2" xfId="892"/>
    <cellStyle name="差_01长安_表七 3" xfId="893"/>
    <cellStyle name="差_01长安_表七 3 2" xfId="894"/>
    <cellStyle name="差_01长安_表三" xfId="895"/>
    <cellStyle name="差_01长安_表三 2" xfId="896"/>
    <cellStyle name="差_01长安_表三 2 2" xfId="897"/>
    <cellStyle name="差_01长安_表三 3" xfId="898"/>
    <cellStyle name="差_01长安_表三 3 2" xfId="899"/>
    <cellStyle name="差_01长安_表十" xfId="504"/>
    <cellStyle name="差_01长安_表十 2" xfId="900"/>
    <cellStyle name="差_01长安_表十 2 2" xfId="901"/>
    <cellStyle name="差_01长安_表十 3" xfId="902"/>
    <cellStyle name="差_01长安_表十 3 2" xfId="903"/>
    <cellStyle name="差_01长安_表五" xfId="904"/>
    <cellStyle name="差_01长安_表五 2" xfId="905"/>
    <cellStyle name="差_01长安_表五 2 2" xfId="906"/>
    <cellStyle name="差_01长安_表五 3" xfId="907"/>
    <cellStyle name="差_01长安_表五 3 2" xfId="908"/>
    <cellStyle name="差_01长安_附表" xfId="753"/>
    <cellStyle name="差_01长安_附表 2" xfId="687"/>
    <cellStyle name="差_01长安_附表 2 2" xfId="909"/>
    <cellStyle name="差_01长安_附表 3" xfId="690"/>
    <cellStyle name="差_01长安_附表 3 2" xfId="87"/>
    <cellStyle name="差_01长安_滦县" xfId="911"/>
    <cellStyle name="差_01长安_石家庄市汇总表(正确）" xfId="913"/>
    <cellStyle name="差_01长安_石家庄市汇总表(正确） 2" xfId="914"/>
    <cellStyle name="差_01长安_石家庄市汇总表(正确） 2 2" xfId="915"/>
    <cellStyle name="差_01长安_石家庄市汇总表(正确） 3" xfId="918"/>
    <cellStyle name="差_01长安_石家庄市汇总表(正确） 3 2" xfId="919"/>
    <cellStyle name="差_02桥西" xfId="920"/>
    <cellStyle name="差_02桥西 2" xfId="692"/>
    <cellStyle name="差_02桥西 2 2" xfId="694"/>
    <cellStyle name="差_02桥西 3" xfId="921"/>
    <cellStyle name="差_02桥西 3 2" xfId="922"/>
    <cellStyle name="差_02桥西_表八" xfId="923"/>
    <cellStyle name="差_02桥西_表八 2" xfId="56"/>
    <cellStyle name="差_02桥西_表八 2 2" xfId="924"/>
    <cellStyle name="差_02桥西_表八 3" xfId="81"/>
    <cellStyle name="差_02桥西_表八 3 2" xfId="927"/>
    <cellStyle name="差_02桥西_表九" xfId="929"/>
    <cellStyle name="差_02桥西_表九 2" xfId="930"/>
    <cellStyle name="差_02桥西_表九 2 2" xfId="931"/>
    <cellStyle name="差_02桥西_表九 3" xfId="932"/>
    <cellStyle name="差_02桥西_表九 3 2" xfId="933"/>
    <cellStyle name="差_02桥西_表七" xfId="627"/>
    <cellStyle name="差_02桥西_表七 2" xfId="581"/>
    <cellStyle name="差_02桥西_表七 2 2" xfId="43"/>
    <cellStyle name="差_02桥西_表七 3" xfId="586"/>
    <cellStyle name="差_02桥西_表七 3 2" xfId="589"/>
    <cellStyle name="差_02桥西_表三" xfId="465"/>
    <cellStyle name="差_02桥西_表三 2" xfId="467"/>
    <cellStyle name="差_02桥西_表三 2 2" xfId="934"/>
    <cellStyle name="差_02桥西_表三 3" xfId="935"/>
    <cellStyle name="差_02桥西_表三 3 2" xfId="936"/>
    <cellStyle name="差_02桥西_表十" xfId="937"/>
    <cellStyle name="差_02桥西_表十 2" xfId="938"/>
    <cellStyle name="差_02桥西_表十 2 2" xfId="939"/>
    <cellStyle name="差_02桥西_表十 3" xfId="940"/>
    <cellStyle name="差_02桥西_表十 3 2" xfId="942"/>
    <cellStyle name="差_02桥西_表五" xfId="943"/>
    <cellStyle name="差_02桥西_表五 2" xfId="767"/>
    <cellStyle name="差_02桥西_表五 2 2" xfId="944"/>
    <cellStyle name="差_02桥西_表五 3" xfId="541"/>
    <cellStyle name="差_02桥西_表五 3 2" xfId="33"/>
    <cellStyle name="差_02桥西_附表" xfId="945"/>
    <cellStyle name="差_02桥西_附表 2" xfId="946"/>
    <cellStyle name="差_02桥西_附表 2 2" xfId="947"/>
    <cellStyle name="差_02桥西_附表 3" xfId="948"/>
    <cellStyle name="差_02桥西_附表 3 2" xfId="949"/>
    <cellStyle name="差_02桥西_滦县" xfId="950"/>
    <cellStyle name="差_02桥西_石家庄市汇总表(正确）" xfId="117"/>
    <cellStyle name="差_02桥西_石家庄市汇总表(正确） 2" xfId="951"/>
    <cellStyle name="差_02桥西_石家庄市汇总表(正确） 2 2" xfId="952"/>
    <cellStyle name="差_02桥西_石家庄市汇总表(正确） 3" xfId="953"/>
    <cellStyle name="差_02桥西_石家庄市汇总表(正确） 3 2" xfId="954"/>
    <cellStyle name="差_06高新" xfId="955"/>
    <cellStyle name="差_06高新 2" xfId="337"/>
    <cellStyle name="差_06高新 2 2" xfId="342"/>
    <cellStyle name="差_06高新 3" xfId="291"/>
    <cellStyle name="差_06高新 3 2" xfId="546"/>
    <cellStyle name="差_06高新_表八" xfId="956"/>
    <cellStyle name="差_06高新_表八 2" xfId="957"/>
    <cellStyle name="差_06高新_表八 2 2" xfId="349"/>
    <cellStyle name="差_06高新_表八 3" xfId="958"/>
    <cellStyle name="差_06高新_表八 3 2" xfId="60"/>
    <cellStyle name="差_06高新_表九" xfId="959"/>
    <cellStyle name="差_06高新_表九 2" xfId="961"/>
    <cellStyle name="差_06高新_表九 2 2" xfId="964"/>
    <cellStyle name="差_06高新_表九 3" xfId="967"/>
    <cellStyle name="差_06高新_表九 3 2" xfId="969"/>
    <cellStyle name="差_06高新_表七" xfId="970"/>
    <cellStyle name="差_06高新_表七 2" xfId="972"/>
    <cellStyle name="差_06高新_表七 2 2" xfId="974"/>
    <cellStyle name="差_06高新_表七 3" xfId="976"/>
    <cellStyle name="差_06高新_表七 3 2" xfId="977"/>
    <cellStyle name="差_06高新_表三" xfId="978"/>
    <cellStyle name="差_06高新_表三 2" xfId="979"/>
    <cellStyle name="差_06高新_表三 2 2" xfId="980"/>
    <cellStyle name="差_06高新_表三 3" xfId="981"/>
    <cellStyle name="差_06高新_表三 3 2" xfId="983"/>
    <cellStyle name="差_06高新_表十" xfId="880"/>
    <cellStyle name="差_06高新_表十 2" xfId="882"/>
    <cellStyle name="差_06高新_表十 2 2" xfId="984"/>
    <cellStyle name="差_06高新_表十 3" xfId="986"/>
    <cellStyle name="差_06高新_表十 3 2" xfId="987"/>
    <cellStyle name="差_06高新_表五" xfId="988"/>
    <cellStyle name="差_06高新_表五 2" xfId="989"/>
    <cellStyle name="差_06高新_表五 2 2" xfId="990"/>
    <cellStyle name="差_06高新_表五 3" xfId="167"/>
    <cellStyle name="差_06高新_表五 3 2" xfId="991"/>
    <cellStyle name="差_06高新_附表" xfId="992"/>
    <cellStyle name="差_06高新_附表 2" xfId="993"/>
    <cellStyle name="差_06高新_附表 2 2" xfId="994"/>
    <cellStyle name="差_06高新_附表 3" xfId="995"/>
    <cellStyle name="差_06高新_附表 3 2" xfId="996"/>
    <cellStyle name="差_06高新_滦县" xfId="997"/>
    <cellStyle name="差_06高新_石家庄市汇总表(正确）" xfId="998"/>
    <cellStyle name="差_06高新_石家庄市汇总表(正确） 2" xfId="999"/>
    <cellStyle name="差_06高新_石家庄市汇总表(正确） 2 2" xfId="1000"/>
    <cellStyle name="差_06高新_石家庄市汇总表(正确） 3" xfId="1002"/>
    <cellStyle name="差_06高新_石家庄市汇总表(正确） 3 2" xfId="394"/>
    <cellStyle name="差_08晋州" xfId="1003"/>
    <cellStyle name="差_08晋州 2" xfId="1004"/>
    <cellStyle name="差_08晋州 2 2" xfId="1005"/>
    <cellStyle name="差_08晋州 3" xfId="1006"/>
    <cellStyle name="差_08晋州 3 2" xfId="1007"/>
    <cellStyle name="差_08晋州_滦县" xfId="1008"/>
    <cellStyle name="差_2015年预算表格（表间公式）" xfId="1010"/>
    <cellStyle name="差_2015年预算表格（表间公式） 2" xfId="364"/>
    <cellStyle name="差_2015年预算表格（表间公式） 2 2" xfId="584"/>
    <cellStyle name="差_2015年预算表格（表间公式） 3" xfId="1011"/>
    <cellStyle name="差_2015年预算表格（表间公式） 3 2" xfId="1012"/>
    <cellStyle name="差_2015年预算表格（表间公式）_滦县" xfId="1013"/>
    <cellStyle name="差_2016年县市区收支表1" xfId="1016"/>
    <cellStyle name="差_22灵寿" xfId="542"/>
    <cellStyle name="差_22灵寿 2" xfId="32"/>
    <cellStyle name="差_22灵寿 2 2" xfId="1018"/>
    <cellStyle name="差_22灵寿 3" xfId="1020"/>
    <cellStyle name="差_22灵寿 3 2" xfId="1021"/>
    <cellStyle name="差_22灵寿_表八" xfId="1022"/>
    <cellStyle name="差_22灵寿_表八 2" xfId="1023"/>
    <cellStyle name="差_22灵寿_表八 2 2" xfId="1024"/>
    <cellStyle name="差_22灵寿_表八 3" xfId="144"/>
    <cellStyle name="差_22灵寿_表八 3 2" xfId="1026"/>
    <cellStyle name="差_22灵寿_表九" xfId="1027"/>
    <cellStyle name="差_22灵寿_表九 2" xfId="1029"/>
    <cellStyle name="差_22灵寿_表九 2 2" xfId="1031"/>
    <cellStyle name="差_22灵寿_表九 3" xfId="1032"/>
    <cellStyle name="差_22灵寿_表九 3 2" xfId="1033"/>
    <cellStyle name="差_22灵寿_表七" xfId="339"/>
    <cellStyle name="差_22灵寿_表七 2" xfId="1034"/>
    <cellStyle name="差_22灵寿_表七 2 2" xfId="1036"/>
    <cellStyle name="差_22灵寿_表七 3" xfId="1038"/>
    <cellStyle name="差_22灵寿_表七 3 2" xfId="1040"/>
    <cellStyle name="差_22灵寿_表三" xfId="1041"/>
    <cellStyle name="差_22灵寿_表三 2" xfId="1043"/>
    <cellStyle name="差_22灵寿_表三 2 2" xfId="327"/>
    <cellStyle name="差_22灵寿_表三 3" xfId="1044"/>
    <cellStyle name="差_22灵寿_表三 3 2" xfId="1046"/>
    <cellStyle name="差_22灵寿_表十" xfId="1048"/>
    <cellStyle name="差_22灵寿_表十 2" xfId="1050"/>
    <cellStyle name="差_22灵寿_表十 2 2" xfId="1052"/>
    <cellStyle name="差_22灵寿_表十 3" xfId="1053"/>
    <cellStyle name="差_22灵寿_表十 3 2" xfId="1054"/>
    <cellStyle name="差_22灵寿_表五" xfId="1055"/>
    <cellStyle name="差_22灵寿_表五 2" xfId="1056"/>
    <cellStyle name="差_22灵寿_表五 2 2" xfId="496"/>
    <cellStyle name="差_22灵寿_表五 3" xfId="1057"/>
    <cellStyle name="差_22灵寿_表五 3 2" xfId="135"/>
    <cellStyle name="差_22灵寿_附表" xfId="1058"/>
    <cellStyle name="差_22灵寿_附表 2" xfId="1059"/>
    <cellStyle name="差_22灵寿_附表 2 2" xfId="1060"/>
    <cellStyle name="差_22灵寿_附表 3" xfId="28"/>
    <cellStyle name="差_22灵寿_附表 3 2" xfId="36"/>
    <cellStyle name="差_23行唐" xfId="1061"/>
    <cellStyle name="差_23行唐 2" xfId="1062"/>
    <cellStyle name="差_23行唐 2 2" xfId="1063"/>
    <cellStyle name="差_23行唐 3" xfId="1064"/>
    <cellStyle name="差_23行唐 3 2" xfId="220"/>
    <cellStyle name="差_23行唐_滦县" xfId="1065"/>
    <cellStyle name="差_各市合成" xfId="1066"/>
    <cellStyle name="差_各市合成 2" xfId="1067"/>
    <cellStyle name="差_各市合成 2 2" xfId="1068"/>
    <cellStyle name="差_各市合成 3" xfId="1009"/>
    <cellStyle name="差_各市合成 3 2" xfId="1069"/>
    <cellStyle name="差_汉沽2016年预算表" xfId="1070"/>
    <cellStyle name="差_衡水市（合格）" xfId="1071"/>
    <cellStyle name="差_衡水市（合格） 2" xfId="1072"/>
    <cellStyle name="差_衡水市（合格） 2 2" xfId="502"/>
    <cellStyle name="差_衡水市（合格） 3" xfId="1073"/>
    <cellStyle name="差_衡水市（合格） 3 2" xfId="140"/>
    <cellStyle name="差_滦县" xfId="1074"/>
    <cellStyle name="差_石家庄（合格）" xfId="1075"/>
    <cellStyle name="差_石家庄（合格） 2" xfId="1076"/>
    <cellStyle name="差_石家庄（合格） 2 2" xfId="1077"/>
    <cellStyle name="差_石家庄（合格） 3" xfId="1078"/>
    <cellStyle name="差_石家庄（合格） 3 2" xfId="1079"/>
    <cellStyle name="差_县区基金" xfId="1081"/>
    <cellStyle name="差_县区平衡" xfId="1082"/>
    <cellStyle name="差_辛集市（合格）" xfId="1084"/>
    <cellStyle name="差_辛集市（合格） 2" xfId="1086"/>
    <cellStyle name="差_辛集市（合格） 2 2" xfId="1087"/>
    <cellStyle name="差_辛集市（合格） 3" xfId="728"/>
    <cellStyle name="差_辛集市（合格） 3 2" xfId="1088"/>
    <cellStyle name="常规" xfId="0" builtinId="0"/>
    <cellStyle name="常规 10" xfId="1089"/>
    <cellStyle name="常规 10 2" xfId="1090"/>
    <cellStyle name="常规 10 4" xfId="1091"/>
    <cellStyle name="常规 10 4 2" xfId="1092"/>
    <cellStyle name="常规 10 4 2 2" xfId="1093"/>
    <cellStyle name="常规 10 4 2 3" xfId="1094"/>
    <cellStyle name="常规 10 4 3" xfId="1095"/>
    <cellStyle name="常规 10 4 3 2" xfId="1096"/>
    <cellStyle name="常规 10 4 4" xfId="1097"/>
    <cellStyle name="常规 10 4 4 2" xfId="1098"/>
    <cellStyle name="常规 10 4 5" xfId="1099"/>
    <cellStyle name="常规 10 4 5 2" xfId="1100"/>
    <cellStyle name="常规 10 4 6" xfId="1101"/>
    <cellStyle name="常规 10_县区基金" xfId="1102"/>
    <cellStyle name="常规 11" xfId="1103"/>
    <cellStyle name="常规 11 2" xfId="1104"/>
    <cellStyle name="常规 11 4" xfId="1105"/>
    <cellStyle name="常规 11 4 2" xfId="1107"/>
    <cellStyle name="常规 11 4 2 2" xfId="183"/>
    <cellStyle name="常规 11 4 3" xfId="1109"/>
    <cellStyle name="常规 11 4 3 2" xfId="1110"/>
    <cellStyle name="常规 11 4 4" xfId="207"/>
    <cellStyle name="常规 11 4 4 2" xfId="1111"/>
    <cellStyle name="常规 11 4 5" xfId="1112"/>
    <cellStyle name="常规 11 4 5 2" xfId="1114"/>
    <cellStyle name="常规 11 4 6" xfId="1116"/>
    <cellStyle name="常规 12" xfId="1118"/>
    <cellStyle name="常规 12 2" xfId="1119"/>
    <cellStyle name="常规 12 4" xfId="1120"/>
    <cellStyle name="常规 12 4 2" xfId="1122"/>
    <cellStyle name="常规 12 4 2 2" xfId="1123"/>
    <cellStyle name="常规 12 4 3" xfId="1124"/>
    <cellStyle name="常规 12 4 3 2" xfId="1125"/>
    <cellStyle name="常规 12 4 4" xfId="1126"/>
    <cellStyle name="常规 12 4 4 2" xfId="1127"/>
    <cellStyle name="常规 12 4 5" xfId="770"/>
    <cellStyle name="常规 12 4 5 2" xfId="1128"/>
    <cellStyle name="常规 12 4 6" xfId="1129"/>
    <cellStyle name="常规 13" xfId="1131"/>
    <cellStyle name="常规 13 4" xfId="1132"/>
    <cellStyle name="常规 13 4 2" xfId="1133"/>
    <cellStyle name="常规 13 4 2 2" xfId="1134"/>
    <cellStyle name="常规 13 4 3" xfId="1136"/>
    <cellStyle name="常规 13 4 3 2" xfId="1137"/>
    <cellStyle name="常规 13 4 4" xfId="1138"/>
    <cellStyle name="常规 13 4 4 2" xfId="1139"/>
    <cellStyle name="常规 13 4 5" xfId="785"/>
    <cellStyle name="常规 13 4 5 2" xfId="1141"/>
    <cellStyle name="常规 13 4 6" xfId="1142"/>
    <cellStyle name="常规 14" xfId="1143"/>
    <cellStyle name="常规 14 4" xfId="1144"/>
    <cellStyle name="常规 14 4 2" xfId="1145"/>
    <cellStyle name="常规 14 4 2 2" xfId="1146"/>
    <cellStyle name="常规 14 4 3" xfId="1147"/>
    <cellStyle name="常规 14 4 3 2" xfId="1148"/>
    <cellStyle name="常规 14 4 4" xfId="1149"/>
    <cellStyle name="常规 14 4 4 2" xfId="1150"/>
    <cellStyle name="常规 14 4 5" xfId="807"/>
    <cellStyle name="常规 14 4 5 2" xfId="1151"/>
    <cellStyle name="常规 14 4 6" xfId="1152"/>
    <cellStyle name="常规 15" xfId="435"/>
    <cellStyle name="常规 15 4" xfId="1153"/>
    <cellStyle name="常规 15 4 2" xfId="6"/>
    <cellStyle name="常规 15 4 2 2" xfId="1155"/>
    <cellStyle name="常规 15 4 3" xfId="696"/>
    <cellStyle name="常规 15 4 3 2" xfId="699"/>
    <cellStyle name="常规 15 4 4" xfId="702"/>
    <cellStyle name="常规 15 4 4 2" xfId="706"/>
    <cellStyle name="常规 15 4 5" xfId="822"/>
    <cellStyle name="常规 15 4 5 2" xfId="1158"/>
    <cellStyle name="常规 15 4 6" xfId="1161"/>
    <cellStyle name="常规 16" xfId="638"/>
    <cellStyle name="常规 16 4" xfId="1163"/>
    <cellStyle name="常规 16 4 2" xfId="1165"/>
    <cellStyle name="常规 16 4 2 2" xfId="26"/>
    <cellStyle name="常规 16 4 3" xfId="1167"/>
    <cellStyle name="常规 16 4 3 2" xfId="598"/>
    <cellStyle name="常规 16 4 4" xfId="1169"/>
    <cellStyle name="常规 16 4 4 2" xfId="602"/>
    <cellStyle name="常规 16 4 5" xfId="1171"/>
    <cellStyle name="常规 16 4 5 2" xfId="131"/>
    <cellStyle name="常规 16 4 6" xfId="1173"/>
    <cellStyle name="常规 17" xfId="1175"/>
    <cellStyle name="常规 17 4" xfId="1177"/>
    <cellStyle name="常规 17 4 2" xfId="1179"/>
    <cellStyle name="常规 17 4 2 2" xfId="743"/>
    <cellStyle name="常规 17 4 3" xfId="1181"/>
    <cellStyle name="常规 17 4 3 2" xfId="1183"/>
    <cellStyle name="常规 17 4 4" xfId="1185"/>
    <cellStyle name="常规 17 4 4 2" xfId="1187"/>
    <cellStyle name="常规 17 4 5" xfId="1189"/>
    <cellStyle name="常规 17 4 5 2" xfId="1191"/>
    <cellStyle name="常规 17 4 6" xfId="1193"/>
    <cellStyle name="常规 18" xfId="1195"/>
    <cellStyle name="常规 18 4" xfId="675"/>
    <cellStyle name="常规 18 4 2" xfId="1197"/>
    <cellStyle name="常规 18 4 2 2" xfId="49"/>
    <cellStyle name="常规 18 4 3" xfId="916"/>
    <cellStyle name="常规 18 4 3 2" xfId="1199"/>
    <cellStyle name="常规 18 4 4" xfId="1201"/>
    <cellStyle name="常规 18 4 4 2" xfId="1203"/>
    <cellStyle name="常规 18 4 5" xfId="1206"/>
    <cellStyle name="常规 18 4 5 2" xfId="1208"/>
    <cellStyle name="常规 18 4 6" xfId="1210"/>
    <cellStyle name="常规 19" xfId="1212"/>
    <cellStyle name="常规 19 4" xfId="550"/>
    <cellStyle name="常规 19 4 2" xfId="1213"/>
    <cellStyle name="常规 19 4 2 2" xfId="1215"/>
    <cellStyle name="常规 19 4 3" xfId="1218"/>
    <cellStyle name="常规 19 4 3 2" xfId="1220"/>
    <cellStyle name="常规 19 4 4" xfId="1222"/>
    <cellStyle name="常规 19 4 4 2" xfId="1225"/>
    <cellStyle name="常规 19 4 5" xfId="1229"/>
    <cellStyle name="常规 19 4 5 2" xfId="266"/>
    <cellStyle name="常规 19 4 6" xfId="1226"/>
    <cellStyle name="常规 2" xfId="1156"/>
    <cellStyle name="常规 2 2" xfId="1232"/>
    <cellStyle name="常规 2 2 2" xfId="1233"/>
    <cellStyle name="常规 2 2 2 2" xfId="1234"/>
    <cellStyle name="常规 2 2 2 2 2" xfId="1235"/>
    <cellStyle name="常规 2 2 2 2 8" xfId="1236"/>
    <cellStyle name="常规 2 2 2 2 8 2" xfId="1237"/>
    <cellStyle name="常规 2 2 2 2 8 2 2" xfId="1238"/>
    <cellStyle name="常规 2 2 2 2 8 3" xfId="1239"/>
    <cellStyle name="常规 2 2 2 2 8 3 2" xfId="1240"/>
    <cellStyle name="常规 2 2 2 2 8 4" xfId="1241"/>
    <cellStyle name="常规 2 2 2 2 8 4 2" xfId="1242"/>
    <cellStyle name="常规 2 2 2 2 8 5" xfId="1035"/>
    <cellStyle name="常规 2 2 2 2 8 5 2" xfId="1037"/>
    <cellStyle name="常规 2 2 2 2 8 6" xfId="1039"/>
    <cellStyle name="常规 2 2 2 3" xfId="1244"/>
    <cellStyle name="常规 2 2 2 3 2" xfId="1245"/>
    <cellStyle name="常规 2 2 2 4" xfId="70"/>
    <cellStyle name="常规 2 2 2 4 2" xfId="1246"/>
    <cellStyle name="常规 2 2 2 5" xfId="55"/>
    <cellStyle name="常规 2 2 2 5 2" xfId="925"/>
    <cellStyle name="常规 2 2 2 6" xfId="80"/>
    <cellStyle name="常规 2 2 3" xfId="1248"/>
    <cellStyle name="常规 2 2 3 2" xfId="1249"/>
    <cellStyle name="常规 2 2 3_迁_安" xfId="960"/>
    <cellStyle name="常规 2 2 4" xfId="1250"/>
    <cellStyle name="常规 2 2 4 2" xfId="1251"/>
    <cellStyle name="常规 2 2_廊坊市（合格）" xfId="1252"/>
    <cellStyle name="常规 2 3" xfId="1253"/>
    <cellStyle name="常规 2 3 2" xfId="1254"/>
    <cellStyle name="常规 2 3 2 2" xfId="1255"/>
    <cellStyle name="常规 2 3 2_迁_安" xfId="1256"/>
    <cellStyle name="常规 2 3 3" xfId="1258"/>
    <cellStyle name="常规 2 3 3 2" xfId="1260"/>
    <cellStyle name="常规 2 3 4" xfId="1262"/>
    <cellStyle name="常规 2 4" xfId="1264"/>
    <cellStyle name="常规 2 4 2" xfId="1265"/>
    <cellStyle name="常规 2 4 2 2" xfId="1266"/>
    <cellStyle name="常规 2 4 2 3" xfId="155"/>
    <cellStyle name="常规 2 4 2 3 2" xfId="1267"/>
    <cellStyle name="常规 2 4 2 4" xfId="1268"/>
    <cellStyle name="常规 2 4 2 4 2" xfId="160"/>
    <cellStyle name="常规 2 4 3" xfId="1269"/>
    <cellStyle name="常规 2 4 3 2" xfId="1270"/>
    <cellStyle name="常规 2 4 4" xfId="1271"/>
    <cellStyle name="常规 2 4 4 2" xfId="1272"/>
    <cellStyle name="常规 2 4 4_迁_安" xfId="1273"/>
    <cellStyle name="常规 2 5" xfId="1274"/>
    <cellStyle name="常规 2 5 2" xfId="1275"/>
    <cellStyle name="常规 2 5_迁_安" xfId="1276"/>
    <cellStyle name="常规 2 6" xfId="1277"/>
    <cellStyle name="常规 2 6 2" xfId="1278"/>
    <cellStyle name="常规 2 6 2 2" xfId="1279"/>
    <cellStyle name="常规 2 6 3" xfId="1280"/>
    <cellStyle name="常规 2 6 3 2" xfId="1281"/>
    <cellStyle name="常规 2 7" xfId="837"/>
    <cellStyle name="常规 2 7 2" xfId="1282"/>
    <cellStyle name="常规 2 7 2 2" xfId="1283"/>
    <cellStyle name="常规 2 7 3" xfId="1284"/>
    <cellStyle name="常规 2 7 3 2" xfId="1285"/>
    <cellStyle name="常规 2 8" xfId="1286"/>
    <cellStyle name="常规 2 8 2" xfId="1289"/>
    <cellStyle name="常规 2_沧州市(合格）" xfId="1291"/>
    <cellStyle name="常规 20" xfId="434"/>
    <cellStyle name="常规 20 4" xfId="1154"/>
    <cellStyle name="常规 20 4 2" xfId="7"/>
    <cellStyle name="常规 20 4 2 2" xfId="1157"/>
    <cellStyle name="常规 20 4 3" xfId="697"/>
    <cellStyle name="常规 20 4 3 2" xfId="700"/>
    <cellStyle name="常规 20 4 4" xfId="703"/>
    <cellStyle name="常规 20 4 4 2" xfId="707"/>
    <cellStyle name="常规 20 4 5" xfId="823"/>
    <cellStyle name="常规 20 4 5 2" xfId="1159"/>
    <cellStyle name="常规 20 4 6" xfId="1162"/>
    <cellStyle name="常规 21" xfId="639"/>
    <cellStyle name="常规 21 4" xfId="1164"/>
    <cellStyle name="常规 21 4 2" xfId="1166"/>
    <cellStyle name="常规 21 4 2 2" xfId="25"/>
    <cellStyle name="常规 21 4 3" xfId="1168"/>
    <cellStyle name="常规 21 4 3 2" xfId="599"/>
    <cellStyle name="常规 21 4 4" xfId="1170"/>
    <cellStyle name="常规 21 4 4 2" xfId="603"/>
    <cellStyle name="常规 21 4 5" xfId="1172"/>
    <cellStyle name="常规 21 4 5 2" xfId="130"/>
    <cellStyle name="常规 21 4 6" xfId="1174"/>
    <cellStyle name="常规 21_1平衡" xfId="1292"/>
    <cellStyle name="常规 22" xfId="1176"/>
    <cellStyle name="常规 22 4" xfId="1178"/>
    <cellStyle name="常规 22 4 2" xfId="1180"/>
    <cellStyle name="常规 22 4 2 2" xfId="744"/>
    <cellStyle name="常规 22 4 3" xfId="1182"/>
    <cellStyle name="常规 22 4 3 2" xfId="1184"/>
    <cellStyle name="常规 22 4 4" xfId="1186"/>
    <cellStyle name="常规 22 4 4 2" xfId="1188"/>
    <cellStyle name="常规 22 4 5" xfId="1190"/>
    <cellStyle name="常规 22 4 5 2" xfId="1192"/>
    <cellStyle name="常规 22 4 6" xfId="1194"/>
    <cellStyle name="常规 23" xfId="1196"/>
    <cellStyle name="常规 23 4" xfId="676"/>
    <cellStyle name="常规 23 4 2" xfId="1198"/>
    <cellStyle name="常规 23 4 2 2" xfId="48"/>
    <cellStyle name="常规 23 4 3" xfId="917"/>
    <cellStyle name="常规 23 4 3 2" xfId="1200"/>
    <cellStyle name="常规 23 4 4" xfId="1202"/>
    <cellStyle name="常规 23 4 4 2" xfId="1204"/>
    <cellStyle name="常规 23 4 5" xfId="1207"/>
    <cellStyle name="常规 23 4 5 2" xfId="1209"/>
    <cellStyle name="常规 23 4 6" xfId="1211"/>
    <cellStyle name="常规 24 4" xfId="551"/>
    <cellStyle name="常规 24 4 2" xfId="1214"/>
    <cellStyle name="常规 24 4 2 2" xfId="1216"/>
    <cellStyle name="常规 24 4 3" xfId="1219"/>
    <cellStyle name="常规 24 4 3 2" xfId="1221"/>
    <cellStyle name="常规 24 4 4" xfId="1223"/>
    <cellStyle name="常规 24 4 4 2" xfId="1227"/>
    <cellStyle name="常规 24 4 5" xfId="1230"/>
    <cellStyle name="常规 24 4 5 2" xfId="265"/>
    <cellStyle name="常规 24 4 6" xfId="1228"/>
    <cellStyle name="常规 25 4" xfId="258"/>
    <cellStyle name="常规 25 4 2" xfId="851"/>
    <cellStyle name="常规 25 4 2 2" xfId="856"/>
    <cellStyle name="常规 25 4 3" xfId="862"/>
    <cellStyle name="常规 25 4 3 2" xfId="1293"/>
    <cellStyle name="常规 25 4 4" xfId="864"/>
    <cellStyle name="常规 25 4 4 2" xfId="866"/>
    <cellStyle name="常规 25 4 5" xfId="868"/>
    <cellStyle name="常规 25 4 5 2" xfId="870"/>
    <cellStyle name="常规 25 4 6" xfId="38"/>
    <cellStyle name="常规 26 4" xfId="90"/>
    <cellStyle name="常规 26 4 2" xfId="404"/>
    <cellStyle name="常规 26 4 2 2" xfId="376"/>
    <cellStyle name="常规 26 4 3" xfId="408"/>
    <cellStyle name="常规 26 4 3 2" xfId="411"/>
    <cellStyle name="常规 26 4 4" xfId="347"/>
    <cellStyle name="常规 26 4 4 2" xfId="415"/>
    <cellStyle name="常规 26 4 5" xfId="351"/>
    <cellStyle name="常规 26 4 5 2" xfId="1294"/>
    <cellStyle name="常规 26 4 6" xfId="357"/>
    <cellStyle name="常规 27" xfId="512"/>
    <cellStyle name="常规 27 2" xfId="521"/>
    <cellStyle name="常规 27 2 2" xfId="1295"/>
    <cellStyle name="常规 27 3" xfId="1297"/>
    <cellStyle name="常规 27 3 2" xfId="1299"/>
    <cellStyle name="常规 27 4" xfId="1301"/>
    <cellStyle name="常规 27 4 2" xfId="1303"/>
    <cellStyle name="常规 27 5" xfId="1305"/>
    <cellStyle name="常规 27 5 2" xfId="1307"/>
    <cellStyle name="常规 27 6" xfId="1309"/>
    <cellStyle name="常规 28" xfId="1311"/>
    <cellStyle name="常规 28 2" xfId="1014"/>
    <cellStyle name="常规 28 2 2" xfId="1313"/>
    <cellStyle name="常规 28 3" xfId="1316"/>
    <cellStyle name="常规 28 3 2" xfId="1318"/>
    <cellStyle name="常规 28 4" xfId="1320"/>
    <cellStyle name="常规 28 4 2" xfId="1322"/>
    <cellStyle name="常规 28 5" xfId="1324"/>
    <cellStyle name="常规 28 5 2" xfId="1326"/>
    <cellStyle name="常规 28 6" xfId="1328"/>
    <cellStyle name="常规 29" xfId="1330"/>
    <cellStyle name="常规 29 2" xfId="1332"/>
    <cellStyle name="常规 29 2 2" xfId="1334"/>
    <cellStyle name="常规 29 3" xfId="1336"/>
    <cellStyle name="常规 29 3 2" xfId="1338"/>
    <cellStyle name="常规 29 4" xfId="555"/>
    <cellStyle name="常规 29 4 2" xfId="1340"/>
    <cellStyle name="常规 29 5" xfId="1342"/>
    <cellStyle name="常规 29 5 2" xfId="13"/>
    <cellStyle name="常规 29 6" xfId="1344"/>
    <cellStyle name="常规 3" xfId="1346"/>
    <cellStyle name="常规 3 2" xfId="1347"/>
    <cellStyle name="常规 3 2 2" xfId="1348"/>
    <cellStyle name="常规 3 2 2 2" xfId="1349"/>
    <cellStyle name="常规 3 2 2_迁_安" xfId="797"/>
    <cellStyle name="常规 3 2 3" xfId="1350"/>
    <cellStyle name="常规 3 2 3 2" xfId="1351"/>
    <cellStyle name="常规 3 2 4" xfId="1352"/>
    <cellStyle name="常规 3 2 8" xfId="233"/>
    <cellStyle name="常规 3 2 8 2" xfId="1353"/>
    <cellStyle name="常规 3 2 8 2 2" xfId="1042"/>
    <cellStyle name="常规 3 2 8 3" xfId="1354"/>
    <cellStyle name="常规 3 2 8 3 2" xfId="1355"/>
    <cellStyle name="常规 3 2 8 4" xfId="251"/>
    <cellStyle name="常规 3 2 8 4 2" xfId="1356"/>
    <cellStyle name="常规 3 2 8 5" xfId="1357"/>
    <cellStyle name="常规 3 2 8 5 2" xfId="1358"/>
    <cellStyle name="常规 3 3" xfId="1359"/>
    <cellStyle name="常规 3 3 2" xfId="1361"/>
    <cellStyle name="常规 3 3 2 2" xfId="1363"/>
    <cellStyle name="常规 3 3 2_迁_安" xfId="1365"/>
    <cellStyle name="常规 3 3 3" xfId="962"/>
    <cellStyle name="常规 3 3 3 2" xfId="965"/>
    <cellStyle name="常规 3 3 4" xfId="968"/>
    <cellStyle name="常规 3 4" xfId="1366"/>
    <cellStyle name="常规 3 4 2" xfId="1367"/>
    <cellStyle name="常规 3 5" xfId="1368"/>
    <cellStyle name="常规 3 5 2" xfId="1369"/>
    <cellStyle name="常规 3 5_迁_安" xfId="332"/>
    <cellStyle name="常规 3 6" xfId="1370"/>
    <cellStyle name="常规 30" xfId="101"/>
    <cellStyle name="常规 30 2" xfId="1371"/>
    <cellStyle name="常规 30 2 2" xfId="1372"/>
    <cellStyle name="常规 30 3" xfId="1373"/>
    <cellStyle name="常规 30 3 2" xfId="1375"/>
    <cellStyle name="常规 30 4" xfId="257"/>
    <cellStyle name="常规 30 4 2" xfId="852"/>
    <cellStyle name="常规 30 5" xfId="1377"/>
    <cellStyle name="常规 30 5 2" xfId="1379"/>
    <cellStyle name="常规 30 6" xfId="740"/>
    <cellStyle name="常规 31" xfId="46"/>
    <cellStyle name="常规 31 2" xfId="15"/>
    <cellStyle name="常规 31 2 2" xfId="124"/>
    <cellStyle name="常规 31 3" xfId="85"/>
    <cellStyle name="常规 31 3 2" xfId="53"/>
    <cellStyle name="常规 31 4" xfId="89"/>
    <cellStyle name="常规 31 4 2" xfId="403"/>
    <cellStyle name="常规 31 5" xfId="95"/>
    <cellStyle name="常规 31 5 2" xfId="422"/>
    <cellStyle name="常规 31 6" xfId="746"/>
    <cellStyle name="常规 32" xfId="513"/>
    <cellStyle name="常规 32 2" xfId="522"/>
    <cellStyle name="常规 32 2 2" xfId="1296"/>
    <cellStyle name="常规 32 3" xfId="1298"/>
    <cellStyle name="常规 32 3 2" xfId="1300"/>
    <cellStyle name="常规 32 4" xfId="1302"/>
    <cellStyle name="常规 32 4 2" xfId="1304"/>
    <cellStyle name="常规 32 5" xfId="1306"/>
    <cellStyle name="常规 32 5 2" xfId="1308"/>
    <cellStyle name="常规 32 6" xfId="1310"/>
    <cellStyle name="常规 33" xfId="1312"/>
    <cellStyle name="常规 33 2" xfId="1015"/>
    <cellStyle name="常规 33 2 2" xfId="1314"/>
    <cellStyle name="常规 33 3" xfId="1317"/>
    <cellStyle name="常规 33 3 2" xfId="1319"/>
    <cellStyle name="常规 33 4" xfId="1321"/>
    <cellStyle name="常规 33 4 2" xfId="1323"/>
    <cellStyle name="常规 33 5" xfId="1325"/>
    <cellStyle name="常规 33 5 2" xfId="1327"/>
    <cellStyle name="常规 33 6" xfId="1329"/>
    <cellStyle name="常规 34" xfId="1331"/>
    <cellStyle name="常规 34 2" xfId="1333"/>
    <cellStyle name="常规 34 2 2" xfId="1335"/>
    <cellStyle name="常规 34 3" xfId="1337"/>
    <cellStyle name="常规 34 3 2" xfId="1339"/>
    <cellStyle name="常规 34 4" xfId="556"/>
    <cellStyle name="常规 34 4 2" xfId="1341"/>
    <cellStyle name="常规 34 5" xfId="1343"/>
    <cellStyle name="常规 34 5 2" xfId="12"/>
    <cellStyle name="常规 34 6" xfId="1345"/>
    <cellStyle name="常规 35" xfId="172"/>
    <cellStyle name="常规 35 2" xfId="1381"/>
    <cellStyle name="常规 35 2 2" xfId="1382"/>
    <cellStyle name="常规 35 3" xfId="1383"/>
    <cellStyle name="常规 35 3 2" xfId="1384"/>
    <cellStyle name="常规 35 4" xfId="270"/>
    <cellStyle name="常规 35 4 2" xfId="1385"/>
    <cellStyle name="常规 35 5" xfId="1386"/>
    <cellStyle name="常规 35 5 2" xfId="1387"/>
    <cellStyle name="常规 35 6" xfId="1388"/>
    <cellStyle name="常规 36" xfId="174"/>
    <cellStyle name="常规 36 2" xfId="176"/>
    <cellStyle name="常规 36 2 2" xfId="1389"/>
    <cellStyle name="常规 36 3" xfId="1390"/>
    <cellStyle name="常规 36 3 2" xfId="1391"/>
    <cellStyle name="常规 36 4" xfId="1392"/>
    <cellStyle name="常规 36 4 2" xfId="1393"/>
    <cellStyle name="常规 36 5" xfId="1395"/>
    <cellStyle name="常规 36 5 2" xfId="1396"/>
    <cellStyle name="常规 36 6" xfId="1397"/>
    <cellStyle name="常规 37" xfId="178"/>
    <cellStyle name="常规 37 2" xfId="180"/>
    <cellStyle name="常规 37 2 2" xfId="1398"/>
    <cellStyle name="常规 37 3" xfId="1399"/>
    <cellStyle name="常规 37 3 2" xfId="1400"/>
    <cellStyle name="常规 37 4" xfId="1401"/>
    <cellStyle name="常规 37 4 2" xfId="1402"/>
    <cellStyle name="常规 37 5" xfId="1403"/>
    <cellStyle name="常规 37 5 2" xfId="1404"/>
    <cellStyle name="常规 37 6" xfId="1405"/>
    <cellStyle name="常规 4" xfId="1406"/>
    <cellStyle name="常规 4 2" xfId="1407"/>
    <cellStyle name="常规 4 2 2" xfId="1408"/>
    <cellStyle name="常规 4 2 2 2" xfId="1410"/>
    <cellStyle name="常规 4 2 2_迁_安" xfId="1412"/>
    <cellStyle name="常规 4 2 3" xfId="1414"/>
    <cellStyle name="常规 4 2 3 2" xfId="1416"/>
    <cellStyle name="常规 4 2 4" xfId="1419"/>
    <cellStyle name="常规 4 3" xfId="1421"/>
    <cellStyle name="常规 4 3 2" xfId="1422"/>
    <cellStyle name="常规 4 3 2 2" xfId="1424"/>
    <cellStyle name="常规 4 3 2_迁_安" xfId="1426"/>
    <cellStyle name="常规 4 3 3" xfId="1428"/>
    <cellStyle name="常规 4 3 3 2" xfId="1430"/>
    <cellStyle name="常规 4 3 4" xfId="1432"/>
    <cellStyle name="常规 4 4" xfId="1409"/>
    <cellStyle name="常规 4 4 2" xfId="1411"/>
    <cellStyle name="常规 4 4_迁_安" xfId="1413"/>
    <cellStyle name="常规 4 5" xfId="1415"/>
    <cellStyle name="常规 4 5 2" xfId="1417"/>
    <cellStyle name="常规 4 5_迁_安" xfId="1434"/>
    <cellStyle name="常规 4 6" xfId="1420"/>
    <cellStyle name="常规 4 7" xfId="1436"/>
    <cellStyle name="常规 4 8" xfId="1437"/>
    <cellStyle name="常规 4_05矿区" xfId="1438"/>
    <cellStyle name="常规 5" xfId="1439"/>
    <cellStyle name="常规 5 2" xfId="1440"/>
    <cellStyle name="常规 5 2 2" xfId="1441"/>
    <cellStyle name="常规 5 2 2 2" xfId="1442"/>
    <cellStyle name="常规 5 2 2 2 2" xfId="1443"/>
    <cellStyle name="常规 5 2 2 2_迁_安" xfId="716"/>
    <cellStyle name="常规 5 2 2 3" xfId="1444"/>
    <cellStyle name="常规 5 2 2 3 2" xfId="1445"/>
    <cellStyle name="常规 5 2 2 4" xfId="1446"/>
    <cellStyle name="常规 5 2 2 4 2" xfId="1447"/>
    <cellStyle name="常规 5 2 2 5" xfId="846"/>
    <cellStyle name="常规 5 2 2 5 2" xfId="1448"/>
    <cellStyle name="常规 5 2 2 6" xfId="1449"/>
    <cellStyle name="常规 5 2 2 7" xfId="782"/>
    <cellStyle name="常规 5 2 2 7 2" xfId="1374"/>
    <cellStyle name="常规 5 2 2 7 2 2" xfId="1376"/>
    <cellStyle name="常规 5 2 2 7 3" xfId="256"/>
    <cellStyle name="常规 5 2 2 7 3 2" xfId="853"/>
    <cellStyle name="常规 5 2 2 7 4" xfId="1378"/>
    <cellStyle name="常规 5 2 2 7 4 2" xfId="1380"/>
    <cellStyle name="常规 5 2 2 7 5" xfId="741"/>
    <cellStyle name="常规 5 2 2 7 5 2" xfId="1450"/>
    <cellStyle name="常规 5 2 2 7 6" xfId="1451"/>
    <cellStyle name="常规 5 2 2_迁_安" xfId="677"/>
    <cellStyle name="常规 5 2 3" xfId="1452"/>
    <cellStyle name="常规 5 2 3 2" xfId="1453"/>
    <cellStyle name="常规 5 2 3_迁_安" xfId="1454"/>
    <cellStyle name="常规 5 2 4" xfId="1455"/>
    <cellStyle name="常规 5 2 5" xfId="1456"/>
    <cellStyle name="常规 5 3" xfId="1457"/>
    <cellStyle name="常规 5 3 2" xfId="1458"/>
    <cellStyle name="常规 5 3_迁_安" xfId="1459"/>
    <cellStyle name="常规 5 4" xfId="1423"/>
    <cellStyle name="常规 5 4 2" xfId="1425"/>
    <cellStyle name="常规 5 4_迁_安" xfId="1427"/>
    <cellStyle name="常规 5 5" xfId="1429"/>
    <cellStyle name="常规 5 5 2" xfId="1431"/>
    <cellStyle name="常规 5 5_迁_安" xfId="1460"/>
    <cellStyle name="常规 5 6" xfId="1433"/>
    <cellStyle name="常规 5 7" xfId="1461"/>
    <cellStyle name="常规 5 8" xfId="1462"/>
    <cellStyle name="常规 5_2016年县市区收支表1" xfId="1463"/>
    <cellStyle name="常规 6" xfId="1464"/>
    <cellStyle name="常规 6 2" xfId="1465"/>
    <cellStyle name="常规 6 2 2" xfId="1466"/>
    <cellStyle name="常规 6 2 2 7" xfId="1467"/>
    <cellStyle name="常规 6 2 2 7 2" xfId="1468"/>
    <cellStyle name="常规 6 2 2 7 2 2" xfId="1469"/>
    <cellStyle name="常规 6 2 2 7 3" xfId="1470"/>
    <cellStyle name="常规 6 2 2 7 3 2" xfId="1471"/>
    <cellStyle name="常规 6 2 2 7 4" xfId="1472"/>
    <cellStyle name="常规 6 2 2 7 4 2" xfId="1473"/>
    <cellStyle name="常规 6 2 2 7 5" xfId="1474"/>
    <cellStyle name="常规 6 2 2 7 5 2" xfId="1475"/>
    <cellStyle name="常规 6 2 2 7 6" xfId="1477"/>
    <cellStyle name="常规 6 3" xfId="1478"/>
    <cellStyle name="常规 6 3 2" xfId="1479"/>
    <cellStyle name="常规 63" xfId="1480"/>
    <cellStyle name="常规 63 2" xfId="1481"/>
    <cellStyle name="常规 63 2 2" xfId="1482"/>
    <cellStyle name="常规 63 3" xfId="1483"/>
    <cellStyle name="常规 63 3 2" xfId="1484"/>
    <cellStyle name="常规 63 4" xfId="1485"/>
    <cellStyle name="常规 63 4 2" xfId="1486"/>
    <cellStyle name="常规 63 5" xfId="1487"/>
    <cellStyle name="常规 63 5 2" xfId="1488"/>
    <cellStyle name="常规 63 6" xfId="1489"/>
    <cellStyle name="常规 64" xfId="1490"/>
    <cellStyle name="常规 64 2" xfId="1491"/>
    <cellStyle name="常规 64 2 2" xfId="1492"/>
    <cellStyle name="常规 64 3" xfId="1493"/>
    <cellStyle name="常规 64 3 2" xfId="1494"/>
    <cellStyle name="常规 64 4" xfId="1495"/>
    <cellStyle name="常规 64 4 2" xfId="1496"/>
    <cellStyle name="常规 64 5" xfId="1497"/>
    <cellStyle name="常规 64 5 2" xfId="1498"/>
    <cellStyle name="常规 65 2" xfId="147"/>
    <cellStyle name="常规 67" xfId="1499"/>
    <cellStyle name="常规 67 2" xfId="237"/>
    <cellStyle name="常规 67 2 2" xfId="240"/>
    <cellStyle name="常规 67 2 2 2" xfId="1501"/>
    <cellStyle name="常规 67 2 3" xfId="615"/>
    <cellStyle name="常规 67 2 4" xfId="1502"/>
    <cellStyle name="常规 67 3" xfId="1135"/>
    <cellStyle name="常规 67 3 2" xfId="941"/>
    <cellStyle name="常规 67 4" xfId="1503"/>
    <cellStyle name="常规 67 5" xfId="1504"/>
    <cellStyle name="常规 69" xfId="1505"/>
    <cellStyle name="常规 69 2" xfId="319"/>
    <cellStyle name="常规 69 2 2" xfId="323"/>
    <cellStyle name="常规 69 2 3" xfId="1506"/>
    <cellStyle name="常规 69 3" xfId="1140"/>
    <cellStyle name="常规 69 3 2" xfId="1507"/>
    <cellStyle name="常规 69 4" xfId="1508"/>
    <cellStyle name="常规 69 4 2" xfId="1509"/>
    <cellStyle name="常规 69 5" xfId="1510"/>
    <cellStyle name="常规 69 5 2" xfId="1083"/>
    <cellStyle name="常规 69 6" xfId="1511"/>
    <cellStyle name="常规 7" xfId="1512"/>
    <cellStyle name="常规 7 2" xfId="1513"/>
    <cellStyle name="常规 7 2 2" xfId="1514"/>
    <cellStyle name="常规 7 2 8" xfId="1515"/>
    <cellStyle name="常规 7 2 8 2" xfId="1017"/>
    <cellStyle name="常规 7 2 8 2 2" xfId="1517"/>
    <cellStyle name="常规 7 2 8 3" xfId="1518"/>
    <cellStyle name="常规 7 2 8 3 2" xfId="982"/>
    <cellStyle name="常规 7 2 8 4" xfId="1519"/>
    <cellStyle name="常规 7 2 8 4 2" xfId="1520"/>
    <cellStyle name="常规 7 2 8 5" xfId="1522"/>
    <cellStyle name="常规 7 2 8 5 2" xfId="1523"/>
    <cellStyle name="常规 7 2 8 6" xfId="1524"/>
    <cellStyle name="常规 7 3" xfId="1525"/>
    <cellStyle name="常规 7 3 2" xfId="1526"/>
    <cellStyle name="常规 7 4" xfId="1418"/>
    <cellStyle name="常规 7 4 2" xfId="1527"/>
    <cellStyle name="常规 7 5" xfId="1528"/>
    <cellStyle name="常规 7 5 2" xfId="1529"/>
    <cellStyle name="常规 7 6" xfId="571"/>
    <cellStyle name="常规 70" xfId="1530"/>
    <cellStyle name="常规 70 2" xfId="146"/>
    <cellStyle name="常规 70 2 2" xfId="150"/>
    <cellStyle name="常规 70 3" xfId="1531"/>
    <cellStyle name="常规 70 3 2" xfId="1532"/>
    <cellStyle name="常规 70 4" xfId="1533"/>
    <cellStyle name="常规 70 4 2" xfId="1535"/>
    <cellStyle name="常规 70 5" xfId="1536"/>
    <cellStyle name="常规 70 5 2" xfId="1537"/>
    <cellStyle name="常规 70 6" xfId="1538"/>
    <cellStyle name="常规 71" xfId="1539"/>
    <cellStyle name="常规 71 2" xfId="193"/>
    <cellStyle name="常规 71 2 2" xfId="195"/>
    <cellStyle name="常规 71 3" xfId="1541"/>
    <cellStyle name="常规 71 3 2" xfId="1543"/>
    <cellStyle name="常规 71 4" xfId="1544"/>
    <cellStyle name="常规 71 4 2" xfId="1545"/>
    <cellStyle name="常规 71 5" xfId="1546"/>
    <cellStyle name="常规 71 5 2" xfId="1547"/>
    <cellStyle name="常规 71 6" xfId="1548"/>
    <cellStyle name="常规 8" xfId="1549"/>
    <cellStyle name="常规 8 2" xfId="1550"/>
    <cellStyle name="常规 8 2 6" xfId="1551"/>
    <cellStyle name="常规 8 2 6 2" xfId="1552"/>
    <cellStyle name="常规 8 2 6 2 2" xfId="1553"/>
    <cellStyle name="常规 8 2 6 3" xfId="1554"/>
    <cellStyle name="常规 8 2 6 3 2" xfId="1085"/>
    <cellStyle name="常规 8 2 6 4" xfId="1555"/>
    <cellStyle name="常规 8 2 6 4 2" xfId="1556"/>
    <cellStyle name="常规 8 2 6 5" xfId="1557"/>
    <cellStyle name="常规 8 2 6 5 2" xfId="1257"/>
    <cellStyle name="常规 8 2 6 6" xfId="1558"/>
    <cellStyle name="常规 8 3" xfId="1559"/>
    <cellStyle name="常规 8 8" xfId="1560"/>
    <cellStyle name="常规 8_县区基金" xfId="1561"/>
    <cellStyle name="常规 9" xfId="1562"/>
    <cellStyle name="常规 9 2" xfId="460"/>
    <cellStyle name="常规 9 3" xfId="469"/>
    <cellStyle name="常规 9 4" xfId="473"/>
    <cellStyle name="常规 9 4 2" xfId="1563"/>
    <cellStyle name="常规 9 4 2 2" xfId="1564"/>
    <cellStyle name="常规 9 4 3" xfId="1565"/>
    <cellStyle name="常规 9 4 3 2" xfId="1566"/>
    <cellStyle name="常规 9 4 4" xfId="1567"/>
    <cellStyle name="常规 9 4 4 2" xfId="1568"/>
    <cellStyle name="常规 9 4 5" xfId="1569"/>
    <cellStyle name="常规 9 4 5 2" xfId="1570"/>
    <cellStyle name="常规 9 4 6" xfId="1571"/>
    <cellStyle name="常规_2015年预算表格（全省冯）" xfId="1534"/>
    <cellStyle name="常规_表内审核" xfId="975"/>
    <cellStyle name="常规_丰南 2" xfId="1572"/>
    <cellStyle name="好 2" xfId="1573"/>
    <cellStyle name="好 2 2" xfId="1574"/>
    <cellStyle name="好 2 2 2" xfId="1575"/>
    <cellStyle name="好 2 2_迁_安" xfId="1576"/>
    <cellStyle name="好 2 3" xfId="402"/>
    <cellStyle name="好 2 3 2" xfId="375"/>
    <cellStyle name="好 2 4" xfId="407"/>
    <cellStyle name="好 2_滦县" xfId="1578"/>
    <cellStyle name="好 3" xfId="1579"/>
    <cellStyle name="好 3 2" xfId="1581"/>
    <cellStyle name="好 3 2 2" xfId="1583"/>
    <cellStyle name="好 3 3" xfId="421"/>
    <cellStyle name="好 3 3 2" xfId="565"/>
    <cellStyle name="好 4" xfId="1585"/>
    <cellStyle name="好 5" xfId="788"/>
    <cellStyle name="好 5 2" xfId="790"/>
    <cellStyle name="好 6" xfId="792"/>
    <cellStyle name="好 6 2" xfId="794"/>
    <cellStyle name="好_01长安" xfId="1586"/>
    <cellStyle name="好_01长安 2" xfId="1587"/>
    <cellStyle name="好_01长安 2 2" xfId="1588"/>
    <cellStyle name="好_01长安 3" xfId="1589"/>
    <cellStyle name="好_01长安 3 2" xfId="1590"/>
    <cellStyle name="好_01长安_表八" xfId="1591"/>
    <cellStyle name="好_01长安_表八 2" xfId="1592"/>
    <cellStyle name="好_01长安_表八 2 2" xfId="558"/>
    <cellStyle name="好_01长安_表八 3" xfId="1593"/>
    <cellStyle name="好_01长安_表八 3 2" xfId="1594"/>
    <cellStyle name="好_01长安_表九" xfId="1595"/>
    <cellStyle name="好_01长安_表九 2" xfId="1596"/>
    <cellStyle name="好_01长安_表九 2 2" xfId="1597"/>
    <cellStyle name="好_01长安_表九 3" xfId="123"/>
    <cellStyle name="好_01长安_表九 3 2" xfId="128"/>
    <cellStyle name="好_01长安_表七" xfId="450"/>
    <cellStyle name="好_01长安_表七 2" xfId="1599"/>
    <cellStyle name="好_01长安_表七 2 2" xfId="1600"/>
    <cellStyle name="好_01长安_表七 3" xfId="1601"/>
    <cellStyle name="好_01长安_表七 3 2" xfId="1602"/>
    <cellStyle name="好_01长安_表三" xfId="1603"/>
    <cellStyle name="好_01长安_表三 2" xfId="1113"/>
    <cellStyle name="好_01长安_表三 2 2" xfId="1115"/>
    <cellStyle name="好_01长安_表三 3" xfId="1117"/>
    <cellStyle name="好_01长安_表三 3 2" xfId="529"/>
    <cellStyle name="好_01长安_表十" xfId="1604"/>
    <cellStyle name="好_01长安_表十 2" xfId="1605"/>
    <cellStyle name="好_01长安_表十 2 2" xfId="1606"/>
    <cellStyle name="好_01长安_表十 3" xfId="731"/>
    <cellStyle name="好_01长安_表十 3 2" xfId="733"/>
    <cellStyle name="好_01长安_表五" xfId="1607"/>
    <cellStyle name="好_01长安_表五 2" xfId="1608"/>
    <cellStyle name="好_01长安_表五 2 2" xfId="1609"/>
    <cellStyle name="好_01长安_表五 3" xfId="1610"/>
    <cellStyle name="好_01长安_表五 3 2" xfId="1611"/>
    <cellStyle name="好_01长安_附表" xfId="1612"/>
    <cellStyle name="好_01长安_附表 2" xfId="1613"/>
    <cellStyle name="好_01长安_附表 2 2" xfId="1614"/>
    <cellStyle name="好_01长安_附表 3" xfId="353"/>
    <cellStyle name="好_01长安_附表 3 2" xfId="1615"/>
    <cellStyle name="好_01长安_滦县" xfId="1616"/>
    <cellStyle name="好_01长安_石家庄市汇总表(正确）" xfId="1617"/>
    <cellStyle name="好_01长安_石家庄市汇总表(正确） 2" xfId="1618"/>
    <cellStyle name="好_01长安_石家庄市汇总表(正确） 2 2" xfId="1619"/>
    <cellStyle name="好_01长安_石家庄市汇总表(正确） 3" xfId="1620"/>
    <cellStyle name="好_01长安_石家庄市汇总表(正确） 3 2" xfId="197"/>
    <cellStyle name="好_02桥西" xfId="1621"/>
    <cellStyle name="好_02桥西 2" xfId="1259"/>
    <cellStyle name="好_02桥西 2 2" xfId="1261"/>
    <cellStyle name="好_02桥西 3" xfId="1263"/>
    <cellStyle name="好_02桥西 3 2" xfId="1622"/>
    <cellStyle name="好_02桥西_表八" xfId="1623"/>
    <cellStyle name="好_02桥西_表八 2" xfId="704"/>
    <cellStyle name="好_02桥西_表八 2 2" xfId="708"/>
    <cellStyle name="好_02桥西_表八 3" xfId="824"/>
    <cellStyle name="好_02桥西_表八 3 2" xfId="1160"/>
    <cellStyle name="好_02桥西_表九" xfId="1624"/>
    <cellStyle name="好_02桥西_表九 2" xfId="669"/>
    <cellStyle name="好_02桥西_表九 2 2" xfId="671"/>
    <cellStyle name="好_02桥西_表九 3" xfId="673"/>
    <cellStyle name="好_02桥西_表九 3 2" xfId="1625"/>
    <cellStyle name="好_02桥西_表七" xfId="1626"/>
    <cellStyle name="好_02桥西_表七 2" xfId="1627"/>
    <cellStyle name="好_02桥西_表七 2 2" xfId="1628"/>
    <cellStyle name="好_02桥西_表七 3" xfId="1394"/>
    <cellStyle name="好_02桥西_表七 3 2" xfId="1629"/>
    <cellStyle name="好_02桥西_表三" xfId="1360"/>
    <cellStyle name="好_02桥西_表三 2" xfId="1362"/>
    <cellStyle name="好_02桥西_表三 2 2" xfId="1364"/>
    <cellStyle name="好_02桥西_表三 3" xfId="963"/>
    <cellStyle name="好_02桥西_表三 3 2" xfId="966"/>
    <cellStyle name="好_02桥西_表十" xfId="1243"/>
    <cellStyle name="好_02桥西_表十 2" xfId="1630"/>
    <cellStyle name="好_02桥西_表十 2 2" xfId="1631"/>
    <cellStyle name="好_02桥西_表十 3" xfId="1632"/>
    <cellStyle name="好_02桥西_表十 3 2" xfId="648"/>
    <cellStyle name="好_02桥西_表五" xfId="1633"/>
    <cellStyle name="好_02桥西_表五 2" xfId="1635"/>
    <cellStyle name="好_02桥西_表五 2 2" xfId="1636"/>
    <cellStyle name="好_02桥西_表五 3" xfId="1637"/>
    <cellStyle name="好_02桥西_表五 3 2" xfId="1638"/>
    <cellStyle name="好_02桥西_附表" xfId="1639"/>
    <cellStyle name="好_02桥西_附表 2" xfId="1641"/>
    <cellStyle name="好_02桥西_附表 2 2" xfId="1643"/>
    <cellStyle name="好_02桥西_附表 3" xfId="1080"/>
    <cellStyle name="好_02桥西_附表 3 2" xfId="1644"/>
    <cellStyle name="好_02桥西_滦县" xfId="414"/>
    <cellStyle name="好_02桥西_石家庄市汇总表(正确）" xfId="764"/>
    <cellStyle name="好_02桥西_石家庄市汇总表(正确） 2" xfId="1645"/>
    <cellStyle name="好_02桥西_石家庄市汇总表(正确） 2 2" xfId="1647"/>
    <cellStyle name="好_02桥西_石家庄市汇总表(正确） 3" xfId="1648"/>
    <cellStyle name="好_02桥西_石家庄市汇总表(正确） 3 2" xfId="1649"/>
    <cellStyle name="好_06高新" xfId="294"/>
    <cellStyle name="好_06高新 2" xfId="1651"/>
    <cellStyle name="好_06高新 2 2" xfId="1652"/>
    <cellStyle name="好_06高新 3" xfId="883"/>
    <cellStyle name="好_06高新 3 2" xfId="985"/>
    <cellStyle name="好_06高新_表八" xfId="1653"/>
    <cellStyle name="好_06高新_表八 2" xfId="1654"/>
    <cellStyle name="好_06高新_表八 2 2" xfId="1655"/>
    <cellStyle name="好_06高新_表八 3" xfId="1025"/>
    <cellStyle name="好_06高新_表八 3 2" xfId="1656"/>
    <cellStyle name="好_06高新_表九" xfId="1657"/>
    <cellStyle name="好_06高新_表九 2" xfId="613"/>
    <cellStyle name="好_06高新_表九 2 2" xfId="616"/>
    <cellStyle name="好_06高新_表九 3" xfId="1658"/>
    <cellStyle name="好_06高新_表九 3 2" xfId="1659"/>
    <cellStyle name="好_06高新_表七" xfId="1580"/>
    <cellStyle name="好_06高新_表七 2" xfId="1582"/>
    <cellStyle name="好_06高新_表七 2 2" xfId="1584"/>
    <cellStyle name="好_06高新_表七 3" xfId="420"/>
    <cellStyle name="好_06高新_表七 3 2" xfId="566"/>
    <cellStyle name="好_06高新_表三" xfId="1660"/>
    <cellStyle name="好_06高新_表三 2" xfId="92"/>
    <cellStyle name="好_06高新_表三 2 2" xfId="400"/>
    <cellStyle name="好_06高新_表三 3" xfId="98"/>
    <cellStyle name="好_06高新_表三 3 2" xfId="418"/>
    <cellStyle name="好_06高新_表十" xfId="1661"/>
    <cellStyle name="好_06高新_表十 2" xfId="1662"/>
    <cellStyle name="好_06高新_表十 2 2" xfId="1663"/>
    <cellStyle name="好_06高新_表十 3" xfId="1664"/>
    <cellStyle name="好_06高新_表十 3 2" xfId="1665"/>
    <cellStyle name="好_06高新_表五" xfId="1666"/>
    <cellStyle name="好_06高新_表五 2" xfId="1667"/>
    <cellStyle name="好_06高新_表五 2 2" xfId="1668"/>
    <cellStyle name="好_06高新_表五 3" xfId="2"/>
    <cellStyle name="好_06高新_表五 3 2" xfId="1669"/>
    <cellStyle name="好_06高新_附表" xfId="1670"/>
    <cellStyle name="好_06高新_附表 2" xfId="1671"/>
    <cellStyle name="好_06高新_附表 2 2" xfId="1516"/>
    <cellStyle name="好_06高新_附表 3" xfId="1672"/>
    <cellStyle name="好_06高新_附表 3 2" xfId="1673"/>
    <cellStyle name="好_06高新_滦县" xfId="1674"/>
    <cellStyle name="好_06高新_石家庄市汇总表(正确）" xfId="17"/>
    <cellStyle name="好_06高新_石家庄市汇总表(正确） 2" xfId="301"/>
    <cellStyle name="好_06高新_石家庄市汇总表(正确） 2 2" xfId="304"/>
    <cellStyle name="好_06高新_石家庄市汇总表(正确） 3" xfId="313"/>
    <cellStyle name="好_06高新_石家庄市汇总表(正确） 3 2" xfId="1675"/>
    <cellStyle name="好_08晋州" xfId="604"/>
    <cellStyle name="好_08晋州 2" xfId="1676"/>
    <cellStyle name="好_08晋州 2 2" xfId="1677"/>
    <cellStyle name="好_08晋州 3" xfId="1678"/>
    <cellStyle name="好_08晋州 3 2" xfId="1679"/>
    <cellStyle name="好_08晋州_滦县" xfId="1680"/>
    <cellStyle name="好_2015年预算表格（表间公式）" xfId="1681"/>
    <cellStyle name="好_2015年预算表格（表间公式） 2" xfId="1640"/>
    <cellStyle name="好_2015年预算表格（表间公式） 2 2" xfId="1642"/>
    <cellStyle name="好_2015年预算表格（表间公式） 3" xfId="1682"/>
    <cellStyle name="好_2015年预算表格（表间公式） 3 2" xfId="1683"/>
    <cellStyle name="好_2015年预算表格（表间公式）_滦县" xfId="1684"/>
    <cellStyle name="好_2016年县市区收支表1" xfId="1685"/>
    <cellStyle name="好_22灵寿" xfId="1686"/>
    <cellStyle name="好_22灵寿 2" xfId="1687"/>
    <cellStyle name="好_22灵寿 2 2" xfId="1688"/>
    <cellStyle name="好_22灵寿 3" xfId="1689"/>
    <cellStyle name="好_22灵寿 3 2" xfId="1577"/>
    <cellStyle name="好_22灵寿_表八" xfId="1690"/>
    <cellStyle name="好_22灵寿_表八 2" xfId="1691"/>
    <cellStyle name="好_22灵寿_表八 2 2" xfId="74"/>
    <cellStyle name="好_22灵寿_表八 3" xfId="642"/>
    <cellStyle name="好_22灵寿_表八 3 2" xfId="835"/>
    <cellStyle name="好_22灵寿_表九" xfId="1692"/>
    <cellStyle name="好_22灵寿_表九 2" xfId="1693"/>
    <cellStyle name="好_22灵寿_表九 2 2" xfId="1694"/>
    <cellStyle name="好_22灵寿_表九 3" xfId="1695"/>
    <cellStyle name="好_22灵寿_表九 3 2" xfId="1696"/>
    <cellStyle name="好_22灵寿_表七" xfId="1697"/>
    <cellStyle name="好_22灵寿_表七 2" xfId="1698"/>
    <cellStyle name="好_22灵寿_表七 2 2" xfId="204"/>
    <cellStyle name="好_22灵寿_表七 3" xfId="244"/>
    <cellStyle name="好_22灵寿_表七 3 2" xfId="218"/>
    <cellStyle name="好_22灵寿_表三" xfId="1699"/>
    <cellStyle name="好_22灵寿_表三 2" xfId="1700"/>
    <cellStyle name="好_22灵寿_表三 2 2" xfId="1701"/>
    <cellStyle name="好_22灵寿_表三 3" xfId="1702"/>
    <cellStyle name="好_22灵寿_表三 3 2" xfId="1704"/>
    <cellStyle name="好_22灵寿_表十" xfId="1705"/>
    <cellStyle name="好_22灵寿_表十 2" xfId="1706"/>
    <cellStyle name="好_22灵寿_表十 2 2" xfId="1707"/>
    <cellStyle name="好_22灵寿_表十 3" xfId="1709"/>
    <cellStyle name="好_22灵寿_表十 3 2" xfId="1710"/>
    <cellStyle name="好_22灵寿_表五" xfId="1711"/>
    <cellStyle name="好_22灵寿_表五 2" xfId="1712"/>
    <cellStyle name="好_22灵寿_表五 2 2" xfId="1713"/>
    <cellStyle name="好_22灵寿_表五 3" xfId="1714"/>
    <cellStyle name="好_22灵寿_表五 3 2" xfId="1715"/>
    <cellStyle name="好_22灵寿_附表" xfId="1717"/>
    <cellStyle name="好_22灵寿_附表 2" xfId="1028"/>
    <cellStyle name="好_22灵寿_附表 2 2" xfId="1030"/>
    <cellStyle name="好_22灵寿_附表 3" xfId="1718"/>
    <cellStyle name="好_22灵寿_附表 3 2" xfId="1719"/>
    <cellStyle name="好_23行唐" xfId="1720"/>
    <cellStyle name="好_23行唐 2" xfId="1721"/>
    <cellStyle name="好_23行唐 2 2" xfId="381"/>
    <cellStyle name="好_23行唐 3" xfId="1722"/>
    <cellStyle name="好_23行唐 3 2" xfId="659"/>
    <cellStyle name="好_23行唐_滦县" xfId="1723"/>
    <cellStyle name="好_各市合成" xfId="1724"/>
    <cellStyle name="好_各市合成 2" xfId="1725"/>
    <cellStyle name="好_各市合成 2 2" xfId="1224"/>
    <cellStyle name="好_各市合成 3" xfId="274"/>
    <cellStyle name="好_各市合成 3 2" xfId="30"/>
    <cellStyle name="好_汉沽2016年预算表" xfId="1726"/>
    <cellStyle name="好_衡水市（合格）" xfId="1727"/>
    <cellStyle name="好_衡水市（合格） 2" xfId="679"/>
    <cellStyle name="好_衡水市（合格） 2 2" xfId="681"/>
    <cellStyle name="好_衡水市（合格） 3" xfId="688"/>
    <cellStyle name="好_衡水市（合格） 3 2" xfId="910"/>
    <cellStyle name="好_滦县" xfId="1130"/>
    <cellStyle name="好_石家庄（合格）" xfId="1728"/>
    <cellStyle name="好_石家庄（合格） 2" xfId="1729"/>
    <cellStyle name="好_石家庄（合格） 2 2" xfId="1730"/>
    <cellStyle name="好_石家庄（合格） 3" xfId="1435"/>
    <cellStyle name="好_石家庄（合格） 3 2" xfId="1731"/>
    <cellStyle name="好_县区基金" xfId="1732"/>
    <cellStyle name="好_县区平衡" xfId="1733"/>
    <cellStyle name="好_辛集市（合格）" xfId="1734"/>
    <cellStyle name="好_辛集市（合格） 2" xfId="1735"/>
    <cellStyle name="好_辛集市（合格） 2 2" xfId="424"/>
    <cellStyle name="好_辛集市（合格） 3" xfId="1736"/>
    <cellStyle name="好_辛集市（合格） 3 2" xfId="430"/>
    <cellStyle name="汇总 2" xfId="1737"/>
    <cellStyle name="汇总 2 2" xfId="1738"/>
    <cellStyle name="汇总 2 2 2" xfId="1739"/>
    <cellStyle name="汇总 2 3" xfId="532"/>
    <cellStyle name="汇总 2 3 2" xfId="1740"/>
    <cellStyle name="汇总 3" xfId="1741"/>
    <cellStyle name="汇总 3 2" xfId="1742"/>
    <cellStyle name="汇总 3 2 2" xfId="1743"/>
    <cellStyle name="汇总 3 3" xfId="1744"/>
    <cellStyle name="汇总 3 3 2" xfId="1745"/>
    <cellStyle name="汇总 4" xfId="1746"/>
    <cellStyle name="汇总 5" xfId="202"/>
    <cellStyle name="汇总 5 2" xfId="1747"/>
    <cellStyle name="汇总 6" xfId="1748"/>
    <cellStyle name="汇总 6 2" xfId="1749"/>
    <cellStyle name="货币 2" xfId="1750"/>
    <cellStyle name="货币 2 2" xfId="1751"/>
    <cellStyle name="货币 2 2 2" xfId="1752"/>
    <cellStyle name="货币 2 3" xfId="1753"/>
    <cellStyle name="货币 3" xfId="1754"/>
    <cellStyle name="货币 3 2" xfId="1755"/>
    <cellStyle name="货币 3 2 2" xfId="1756"/>
    <cellStyle name="货币 3 3" xfId="1757"/>
    <cellStyle name="货币 4" xfId="561"/>
    <cellStyle name="货币 4 2" xfId="1758"/>
    <cellStyle name="货币 4 2 2" xfId="1759"/>
    <cellStyle name="货币 4 3" xfId="1760"/>
    <cellStyle name="计算 2" xfId="912"/>
    <cellStyle name="计算 2 2" xfId="1761"/>
    <cellStyle name="计算 2 2 2" xfId="1762"/>
    <cellStyle name="计算 2 2_迁_安" xfId="1763"/>
    <cellStyle name="计算 2 3" xfId="1001"/>
    <cellStyle name="计算 2 3 2" xfId="1764"/>
    <cellStyle name="计算 2 4" xfId="1765"/>
    <cellStyle name="计算 2_滦县" xfId="802"/>
    <cellStyle name="计算 3" xfId="86"/>
    <cellStyle name="计算 3 2" xfId="51"/>
    <cellStyle name="计算 3 2 2" xfId="1766"/>
    <cellStyle name="计算 3 3" xfId="393"/>
    <cellStyle name="计算 3 3 2" xfId="76"/>
    <cellStyle name="计算 4" xfId="91"/>
    <cellStyle name="计算 5" xfId="97"/>
    <cellStyle name="计算 5 2" xfId="417"/>
    <cellStyle name="计算 6" xfId="214"/>
    <cellStyle name="计算 6 2" xfId="216"/>
    <cellStyle name="检查单元格 2" xfId="1767"/>
    <cellStyle name="检查单元格 2 2" xfId="1768"/>
    <cellStyle name="检查单元格 2 2 2" xfId="640"/>
    <cellStyle name="检查单元格 2 2_迁_安" xfId="1769"/>
    <cellStyle name="检查单元格 2 3" xfId="1770"/>
    <cellStyle name="检查单元格 2 3 2" xfId="1540"/>
    <cellStyle name="检查单元格 2 4" xfId="1771"/>
    <cellStyle name="检查单元格 2_滦县" xfId="1772"/>
    <cellStyle name="检查单元格 3" xfId="1773"/>
    <cellStyle name="检查单元格 3 2" xfId="1774"/>
    <cellStyle name="检查单元格 3 2 2" xfId="656"/>
    <cellStyle name="检查单元格 3 3" xfId="1775"/>
    <cellStyle name="检查单元格 3 3 2" xfId="1776"/>
    <cellStyle name="检查单元格 4" xfId="1777"/>
    <cellStyle name="检查单元格 5" xfId="1778"/>
    <cellStyle name="检查单元格 5 2" xfId="1779"/>
    <cellStyle name="检查单元格 6" xfId="1780"/>
    <cellStyle name="检查单元格 6 2" xfId="1781"/>
    <cellStyle name="解释性文本 2" xfId="1019"/>
    <cellStyle name="解释性文本 2 2" xfId="1782"/>
    <cellStyle name="解释性文本 2 2 2" xfId="524"/>
    <cellStyle name="解释性文本 2 3" xfId="1108"/>
    <cellStyle name="解释性文本 2 3 2" xfId="182"/>
    <cellStyle name="解释性文本 3" xfId="427"/>
    <cellStyle name="解释性文本 3 2" xfId="1783"/>
    <cellStyle name="解释性文本 3 2 2" xfId="1784"/>
    <cellStyle name="解释性文本 3 3" xfId="1785"/>
    <cellStyle name="解释性文本 3 3 2" xfId="1786"/>
    <cellStyle name="解释性文本 4" xfId="1787"/>
    <cellStyle name="解释性文本 5" xfId="841"/>
    <cellStyle name="解释性文本 5 2" xfId="843"/>
    <cellStyle name="解释性文本 6" xfId="854"/>
    <cellStyle name="解释性文本 6 2" xfId="857"/>
    <cellStyle name="警告文本 2" xfId="1788"/>
    <cellStyle name="警告文本 2 2" xfId="1789"/>
    <cellStyle name="警告文本 2 2 2" xfId="1790"/>
    <cellStyle name="警告文本 2 3" xfId="1476"/>
    <cellStyle name="警告文本 2 3 2" xfId="1791"/>
    <cellStyle name="警告文本 3" xfId="1792"/>
    <cellStyle name="警告文本 3 2" xfId="1793"/>
    <cellStyle name="警告文本 3 2 2" xfId="1794"/>
    <cellStyle name="警告文本 3 3" xfId="1795"/>
    <cellStyle name="警告文本 3 3 2" xfId="1796"/>
    <cellStyle name="警告文本 4" xfId="1797"/>
    <cellStyle name="警告文本 5" xfId="1798"/>
    <cellStyle name="警告文本 5 2" xfId="1799"/>
    <cellStyle name="警告文本 6" xfId="1800"/>
    <cellStyle name="警告文本 6 2" xfId="1801"/>
    <cellStyle name="链接单元格 2" xfId="1802"/>
    <cellStyle name="链接单元格 2 2" xfId="1803"/>
    <cellStyle name="链接单元格 2 2 2" xfId="1804"/>
    <cellStyle name="链接单元格 2 3" xfId="1805"/>
    <cellStyle name="链接单元格 2 3 2" xfId="1806"/>
    <cellStyle name="链接单元格 3" xfId="1807"/>
    <cellStyle name="链接单元格 3 2" xfId="1808"/>
    <cellStyle name="链接单元格 3 2 2" xfId="1106"/>
    <cellStyle name="链接单元格 3 3" xfId="1809"/>
    <cellStyle name="链接单元格 3 3 2" xfId="1121"/>
    <cellStyle name="链接单元格 4" xfId="1810"/>
    <cellStyle name="链接单元格 5" xfId="1811"/>
    <cellStyle name="链接单元格 5 2" xfId="1812"/>
    <cellStyle name="链接单元格 6" xfId="1813"/>
    <cellStyle name="链接单元格 6 2" xfId="1814"/>
    <cellStyle name="千位分隔 2" xfId="1815"/>
    <cellStyle name="强调文字颜色 1 2" xfId="1247"/>
    <cellStyle name="强调文字颜色 1 2 2" xfId="1816"/>
    <cellStyle name="强调文字颜色 1 2 2 2" xfId="1817"/>
    <cellStyle name="强调文字颜色 1 2 2_迁_安" xfId="1818"/>
    <cellStyle name="强调文字颜色 1 2 3" xfId="1819"/>
    <cellStyle name="强调文字颜色 1 2 3 2" xfId="1634"/>
    <cellStyle name="强调文字颜色 1 2 4" xfId="1820"/>
    <cellStyle name="强调文字颜色 1 2_滦县" xfId="1821"/>
    <cellStyle name="强调文字颜色 1 3" xfId="1822"/>
    <cellStyle name="强调文字颜色 1 3 2" xfId="1823"/>
    <cellStyle name="强调文字颜色 1 3 2 2" xfId="1824"/>
    <cellStyle name="强调文字颜色 1 3 3" xfId="1825"/>
    <cellStyle name="强调文字颜色 1 3 3 2" xfId="1826"/>
    <cellStyle name="强调文字颜色 1 4" xfId="1827"/>
    <cellStyle name="强调文字颜色 1 5" xfId="621"/>
    <cellStyle name="强调文字颜色 1 5 2" xfId="1828"/>
    <cellStyle name="强调文字颜色 1 6" xfId="75"/>
    <cellStyle name="强调文字颜色 1 6 2" xfId="1830"/>
    <cellStyle name="强调文字颜色 2 2" xfId="926"/>
    <cellStyle name="强调文字颜色 2 2 2" xfId="1831"/>
    <cellStyle name="强调文字颜色 2 2 2 2" xfId="106"/>
    <cellStyle name="强调文字颜色 2 2 2_迁_安" xfId="1205"/>
    <cellStyle name="强调文字颜色 2 2 3" xfId="1832"/>
    <cellStyle name="强调文字颜色 2 2 3 2" xfId="169"/>
    <cellStyle name="强调文字颜色 2 2 4" xfId="1833"/>
    <cellStyle name="强调文字颜色 2 2_滦县" xfId="1834"/>
    <cellStyle name="强调文字颜色 2 3" xfId="1835"/>
    <cellStyle name="强调文字颜色 2 3 2" xfId="3"/>
    <cellStyle name="强调文字颜色 2 3 2 2" xfId="1287"/>
    <cellStyle name="强调文字颜色 2 3 3" xfId="1836"/>
    <cellStyle name="强调文字颜色 2 3 3 2" xfId="1837"/>
    <cellStyle name="强调文字颜色 2 4" xfId="1838"/>
    <cellStyle name="强调文字颜色 2 5" xfId="765"/>
    <cellStyle name="强调文字颜色 2 5 2" xfId="1646"/>
    <cellStyle name="强调文字颜色 2 6" xfId="397"/>
    <cellStyle name="强调文字颜色 2 6 2" xfId="1839"/>
    <cellStyle name="强调文字颜色 3 2" xfId="928"/>
    <cellStyle name="强调文字颜色 3 2 2" xfId="1840"/>
    <cellStyle name="强调文字颜色 3 2 2 2" xfId="1841"/>
    <cellStyle name="强调文字颜色 3 2 2_迁_安" xfId="1842"/>
    <cellStyle name="强调文字颜色 3 2 3" xfId="1843"/>
    <cellStyle name="强调文字颜色 3 2 3 2" xfId="1844"/>
    <cellStyle name="强调文字颜色 3 2 4" xfId="1845"/>
    <cellStyle name="强调文字颜色 3 2_滦县" xfId="1846"/>
    <cellStyle name="强调文字颜色 3 3" xfId="1847"/>
    <cellStyle name="强调文字颜色 3 3 2" xfId="1049"/>
    <cellStyle name="强调文字颜色 3 3 2 2" xfId="1051"/>
    <cellStyle name="强调文字颜色 3 3 3" xfId="1848"/>
    <cellStyle name="强调文字颜色 3 3 3 2" xfId="1849"/>
    <cellStyle name="强调文字颜色 3 4" xfId="1850"/>
    <cellStyle name="强调文字颜色 3 5" xfId="1851"/>
    <cellStyle name="强调文字颜色 3 5 2" xfId="1852"/>
    <cellStyle name="强调文字颜色 3 6" xfId="1853"/>
    <cellStyle name="强调文字颜色 3 6 2" xfId="1854"/>
    <cellStyle name="强调文字颜色 4 2" xfId="1855"/>
    <cellStyle name="强调文字颜色 4 2 2" xfId="1856"/>
    <cellStyle name="强调文字颜色 4 2 2 2" xfId="1857"/>
    <cellStyle name="强调文字颜色 4 2 2_迁_安" xfId="1858"/>
    <cellStyle name="强调文字颜色 4 2 3" xfId="1859"/>
    <cellStyle name="强调文字颜色 4 2 3 2" xfId="1860"/>
    <cellStyle name="强调文字颜色 4 2 4" xfId="1861"/>
    <cellStyle name="强调文字颜色 4 2_滦县" xfId="1862"/>
    <cellStyle name="强调文字颜色 4 3" xfId="1863"/>
    <cellStyle name="强调文字颜色 4 3 2" xfId="1864"/>
    <cellStyle name="强调文字颜色 4 3 2 2" xfId="1865"/>
    <cellStyle name="强调文字颜色 4 3 3" xfId="1866"/>
    <cellStyle name="强调文字颜色 4 3 3 2" xfId="1867"/>
    <cellStyle name="强调文字颜色 4 4" xfId="1868"/>
    <cellStyle name="强调文字颜色 4 5" xfId="1869"/>
    <cellStyle name="强调文字颜色 4 5 2" xfId="1870"/>
    <cellStyle name="强调文字颜色 4 6" xfId="1871"/>
    <cellStyle name="强调文字颜色 4 6 2" xfId="1872"/>
    <cellStyle name="强调文字颜色 5 2" xfId="1873"/>
    <cellStyle name="强调文字颜色 5 2 2" xfId="1874"/>
    <cellStyle name="强调文字颜色 5 2 2 2" xfId="1875"/>
    <cellStyle name="强调文字颜色 5 2 2_迁_安" xfId="1876"/>
    <cellStyle name="强调文字颜色 5 2 3" xfId="1877"/>
    <cellStyle name="强调文字颜色 5 2 3 2" xfId="888"/>
    <cellStyle name="强调文字颜色 5 2 4" xfId="709"/>
    <cellStyle name="强调文字颜色 5 2_滦县" xfId="1878"/>
    <cellStyle name="强调文字颜色 5 3" xfId="1879"/>
    <cellStyle name="强调文字颜色 5 3 2" xfId="1880"/>
    <cellStyle name="强调文字颜色 5 3 2 2" xfId="1881"/>
    <cellStyle name="强调文字颜色 5 3 3" xfId="1882"/>
    <cellStyle name="强调文字颜色 5 3 3 2" xfId="1883"/>
    <cellStyle name="强调文字颜色 5 4" xfId="1884"/>
    <cellStyle name="强调文字颜色 5 5" xfId="1885"/>
    <cellStyle name="强调文字颜色 5 5 2" xfId="82"/>
    <cellStyle name="强调文字颜色 5 6" xfId="1886"/>
    <cellStyle name="强调文字颜色 5 6 2" xfId="1887"/>
    <cellStyle name="强调文字颜色 6 2" xfId="1888"/>
    <cellStyle name="强调文字颜色 6 2 2" xfId="1889"/>
    <cellStyle name="强调文字颜色 6 2 2 2" xfId="1890"/>
    <cellStyle name="强调文字颜色 6 2 2_迁_安" xfId="1703"/>
    <cellStyle name="强调文字颜色 6 2 3" xfId="1891"/>
    <cellStyle name="强调文字颜色 6 2 3 2" xfId="1892"/>
    <cellStyle name="强调文字颜色 6 2 4" xfId="714"/>
    <cellStyle name="强调文字颜色 6 2_滦县" xfId="1893"/>
    <cellStyle name="强调文字颜色 6 3" xfId="1894"/>
    <cellStyle name="强调文字颜色 6 3 2" xfId="1045"/>
    <cellStyle name="强调文字颜色 6 3 2 2" xfId="1047"/>
    <cellStyle name="强调文字颜色 6 3 3" xfId="1895"/>
    <cellStyle name="强调文字颜色 6 3 3 2" xfId="1896"/>
    <cellStyle name="强调文字颜色 6 4" xfId="1897"/>
    <cellStyle name="强调文字颜色 6 5" xfId="1898"/>
    <cellStyle name="强调文字颜色 6 5 2" xfId="1899"/>
    <cellStyle name="强调文字颜色 6 6" xfId="1900"/>
    <cellStyle name="强调文字颜色 6 6 2" xfId="1901"/>
    <cellStyle name="适中 2" xfId="1902"/>
    <cellStyle name="适中 2 2" xfId="1903"/>
    <cellStyle name="适中 2 2 2" xfId="1904"/>
    <cellStyle name="适中 2 2_迁_安" xfId="1905"/>
    <cellStyle name="适中 2 3" xfId="1906"/>
    <cellStyle name="适中 2 3 2" xfId="1907"/>
    <cellStyle name="适中 2 4" xfId="367"/>
    <cellStyle name="适中 2_滦县" xfId="1650"/>
    <cellStyle name="适中 3" xfId="1315"/>
    <cellStyle name="适中 3 2" xfId="1908"/>
    <cellStyle name="适中 3 2 2" xfId="1909"/>
    <cellStyle name="适中 3 3" xfId="1910"/>
    <cellStyle name="适中 3 3 2" xfId="1911"/>
    <cellStyle name="适中 4" xfId="1521"/>
    <cellStyle name="适中 5" xfId="1716"/>
    <cellStyle name="适中 5 2" xfId="1912"/>
    <cellStyle name="适中 6" xfId="1913"/>
    <cellStyle name="适中 6 2" xfId="1914"/>
    <cellStyle name="输出 2" xfId="1915"/>
    <cellStyle name="输出 2 2" xfId="1916"/>
    <cellStyle name="输出 2 2 2" xfId="154"/>
    <cellStyle name="输出 2 2_迁_安" xfId="321"/>
    <cellStyle name="输出 2 3" xfId="1917"/>
    <cellStyle name="输出 2 3 2" xfId="1918"/>
    <cellStyle name="输出 2 4" xfId="1919"/>
    <cellStyle name="输出 2_滦县" xfId="1920"/>
    <cellStyle name="输出 3" xfId="1921"/>
    <cellStyle name="输出 3 2" xfId="1922"/>
    <cellStyle name="输出 3 2 2" xfId="1923"/>
    <cellStyle name="输出 3 3" xfId="1924"/>
    <cellStyle name="输出 3 3 2" xfId="1925"/>
    <cellStyle name="输出 4" xfId="1829"/>
    <cellStyle name="输出 5" xfId="1926"/>
    <cellStyle name="输出 5 2" xfId="1927"/>
    <cellStyle name="输出 6" xfId="1928"/>
    <cellStyle name="输出 6 2" xfId="1929"/>
    <cellStyle name="输入 2" xfId="1288"/>
    <cellStyle name="输入 2 2" xfId="1290"/>
    <cellStyle name="输入 2 2 2" xfId="1930"/>
    <cellStyle name="输入 2 2_迁_安" xfId="878"/>
    <cellStyle name="输入 2 3" xfId="971"/>
    <cellStyle name="输入 2 3 2" xfId="973"/>
    <cellStyle name="输入 2 4" xfId="1931"/>
    <cellStyle name="输入 2_滦县" xfId="1932"/>
    <cellStyle name="输入 3" xfId="341"/>
    <cellStyle name="输入 3 2" xfId="1933"/>
    <cellStyle name="输入 3 2 2" xfId="1934"/>
    <cellStyle name="输入 3 3" xfId="1217"/>
    <cellStyle name="输入 3 3 2" xfId="1935"/>
    <cellStyle name="输入 4" xfId="1708"/>
    <cellStyle name="输入 5" xfId="1936"/>
    <cellStyle name="输入 5 2" xfId="1231"/>
    <cellStyle name="输入 6" xfId="1937"/>
    <cellStyle name="输入 6 2" xfId="277"/>
    <cellStyle name="样式 1" xfId="1542"/>
    <cellStyle name="着色 1 2" xfId="1948"/>
    <cellStyle name="着色 1 2 2" xfId="1949"/>
    <cellStyle name="着色 1 3" xfId="1950"/>
    <cellStyle name="着色 1 3 2" xfId="1951"/>
    <cellStyle name="着色 2 2" xfId="1952"/>
    <cellStyle name="着色 2 2 2" xfId="1953"/>
    <cellStyle name="着色 2 3" xfId="1954"/>
    <cellStyle name="着色 2 3 2" xfId="1955"/>
    <cellStyle name="着色 3 2" xfId="1956"/>
    <cellStyle name="着色 3 2 2" xfId="1957"/>
    <cellStyle name="着色 3 3" xfId="1958"/>
    <cellStyle name="着色 3 3 2" xfId="1959"/>
    <cellStyle name="着色 4 2" xfId="1960"/>
    <cellStyle name="着色 4 2 2" xfId="1961"/>
    <cellStyle name="着色 4 3" xfId="1962"/>
    <cellStyle name="着色 4 3 2" xfId="1963"/>
    <cellStyle name="着色 5 2" xfId="1964"/>
    <cellStyle name="着色 5 2 2" xfId="1965"/>
    <cellStyle name="着色 5 3" xfId="1966"/>
    <cellStyle name="着色 5 3 2" xfId="1967"/>
    <cellStyle name="着色 6 2" xfId="1968"/>
    <cellStyle name="着色 6 2 2" xfId="1969"/>
    <cellStyle name="着色 6 3" xfId="1970"/>
    <cellStyle name="着色 6 3 2" xfId="1971"/>
    <cellStyle name="注释 2" xfId="625"/>
    <cellStyle name="注释 2 2" xfId="356"/>
    <cellStyle name="注释 2 2 2" xfId="361"/>
    <cellStyle name="注释 2 2_迁_安" xfId="1938"/>
    <cellStyle name="注释 2 3" xfId="57"/>
    <cellStyle name="注释 2 3 2" xfId="563"/>
    <cellStyle name="注释 2 3_迁_安" xfId="65"/>
    <cellStyle name="注释 2 4" xfId="1939"/>
    <cellStyle name="注释 2 5" xfId="1598"/>
    <cellStyle name="注释 2_滦县" xfId="1940"/>
    <cellStyle name="注释 3" xfId="628"/>
    <cellStyle name="注释 3 2" xfId="582"/>
    <cellStyle name="注释 3 2 2" xfId="42"/>
    <cellStyle name="注释 3 2_迁_安" xfId="1941"/>
    <cellStyle name="注释 3 3" xfId="587"/>
    <cellStyle name="注释 3 3 2" xfId="590"/>
    <cellStyle name="注释 3 4" xfId="1942"/>
    <cellStyle name="注释 3_滦县" xfId="1943"/>
    <cellStyle name="注释 4" xfId="1944"/>
    <cellStyle name="注释 5" xfId="1945"/>
    <cellStyle name="注释 5 2" xfId="1500"/>
    <cellStyle name="注释 6" xfId="1946"/>
    <cellStyle name="注释 6 2" xfId="1947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79"/>
  <sheetViews>
    <sheetView view="pageBreakPreview" topLeftCell="A3" zoomScaleNormal="100" zoomScaleSheetLayoutView="100" workbookViewId="0">
      <selection activeCell="A9" sqref="A9:A19"/>
    </sheetView>
  </sheetViews>
  <sheetFormatPr defaultColWidth="9" defaultRowHeight="13.5" x14ac:dyDescent="0.15"/>
  <cols>
    <col min="1" max="1" width="34.5" customWidth="1"/>
    <col min="2" max="2" width="10.25" style="104" customWidth="1"/>
    <col min="3" max="3" width="35" customWidth="1"/>
    <col min="4" max="4" width="9.125" customWidth="1"/>
    <col min="5" max="5" width="29" hidden="1" customWidth="1"/>
    <col min="6" max="6" width="9" hidden="1" customWidth="1"/>
    <col min="7" max="7" width="14.75" hidden="1" customWidth="1"/>
    <col min="8" max="9" width="9" hidden="1" customWidth="1"/>
  </cols>
  <sheetData>
    <row r="1" spans="1:8" ht="33.950000000000003" customHeight="1" x14ac:dyDescent="0.15">
      <c r="A1" s="22" t="s">
        <v>0</v>
      </c>
      <c r="B1" s="22"/>
      <c r="C1" s="22"/>
      <c r="D1" s="22"/>
    </row>
    <row r="2" spans="1:8" ht="20.100000000000001" customHeight="1" x14ac:dyDescent="0.15">
      <c r="A2" s="105"/>
      <c r="B2" s="106"/>
      <c r="C2" s="107"/>
      <c r="D2" s="106" t="s">
        <v>1</v>
      </c>
    </row>
    <row r="3" spans="1:8" ht="24.6" customHeight="1" x14ac:dyDescent="0.15">
      <c r="A3" s="15" t="s">
        <v>2</v>
      </c>
      <c r="B3" s="15"/>
      <c r="C3" s="15" t="s">
        <v>3</v>
      </c>
      <c r="D3" s="15"/>
    </row>
    <row r="4" spans="1:8" ht="19.149999999999999" customHeight="1" x14ac:dyDescent="0.15">
      <c r="A4" s="108" t="s">
        <v>4</v>
      </c>
      <c r="B4" s="108" t="s">
        <v>5</v>
      </c>
      <c r="C4" s="108" t="s">
        <v>4</v>
      </c>
      <c r="D4" s="108" t="s">
        <v>5</v>
      </c>
    </row>
    <row r="5" spans="1:8" ht="17.45" customHeight="1" x14ac:dyDescent="0.15">
      <c r="A5" s="109" t="s">
        <v>6</v>
      </c>
      <c r="B5">
        <v>3800000</v>
      </c>
      <c r="C5" s="109" t="s">
        <v>7</v>
      </c>
      <c r="D5" s="72">
        <f>D39-D27</f>
        <v>6347195.0011999989</v>
      </c>
      <c r="E5" t="s">
        <v>8</v>
      </c>
      <c r="F5">
        <v>3800000</v>
      </c>
      <c r="G5" s="110" t="s">
        <v>9</v>
      </c>
      <c r="H5" s="111">
        <v>5749744.5</v>
      </c>
    </row>
    <row r="6" spans="1:8" ht="17.45" customHeight="1" x14ac:dyDescent="0.15">
      <c r="A6" s="112" t="s">
        <v>10</v>
      </c>
      <c r="B6" s="72">
        <f>B7+B13</f>
        <v>2025248.0612000001</v>
      </c>
      <c r="C6" s="113" t="s">
        <v>11</v>
      </c>
      <c r="D6" s="72"/>
      <c r="E6" t="s">
        <v>12</v>
      </c>
      <c r="F6">
        <v>2025248.0612000001</v>
      </c>
      <c r="G6" s="114" t="s">
        <v>13</v>
      </c>
      <c r="H6" s="115">
        <v>122434</v>
      </c>
    </row>
    <row r="7" spans="1:8" ht="17.45" customHeight="1" x14ac:dyDescent="0.15">
      <c r="A7" s="116" t="s">
        <v>14</v>
      </c>
      <c r="B7" s="72">
        <f>SUM(B8:B12)</f>
        <v>412736</v>
      </c>
      <c r="C7" s="117" t="s">
        <v>15</v>
      </c>
      <c r="D7" s="72"/>
      <c r="E7" t="s">
        <v>16</v>
      </c>
      <c r="F7">
        <v>412736</v>
      </c>
      <c r="G7" s="118" t="s">
        <v>17</v>
      </c>
      <c r="H7" s="115">
        <v>122434</v>
      </c>
    </row>
    <row r="8" spans="1:8" ht="17.45" customHeight="1" x14ac:dyDescent="0.15">
      <c r="A8" s="117" t="s">
        <v>18</v>
      </c>
      <c r="B8" s="119">
        <v>329793</v>
      </c>
      <c r="C8" s="117" t="s">
        <v>19</v>
      </c>
      <c r="D8" s="72"/>
      <c r="E8" t="s">
        <v>20</v>
      </c>
      <c r="F8">
        <v>49887</v>
      </c>
      <c r="G8" s="118" t="s">
        <v>21</v>
      </c>
      <c r="H8" s="115">
        <v>38021</v>
      </c>
    </row>
    <row r="9" spans="1:8" ht="17.45" customHeight="1" x14ac:dyDescent="0.15">
      <c r="A9" s="117" t="s">
        <v>22</v>
      </c>
      <c r="B9" s="119">
        <v>4301</v>
      </c>
      <c r="C9" s="117" t="s">
        <v>23</v>
      </c>
      <c r="D9" s="72"/>
      <c r="E9" t="s">
        <v>24</v>
      </c>
      <c r="F9">
        <v>28755</v>
      </c>
      <c r="G9" s="118" t="s">
        <v>25</v>
      </c>
      <c r="H9" s="115">
        <v>84413</v>
      </c>
    </row>
    <row r="10" spans="1:8" ht="17.45" customHeight="1" x14ac:dyDescent="0.15">
      <c r="A10" s="120" t="s">
        <v>26</v>
      </c>
      <c r="B10" s="72">
        <v>49887</v>
      </c>
      <c r="C10" s="117" t="s">
        <v>27</v>
      </c>
      <c r="D10" s="72"/>
      <c r="E10" t="s">
        <v>28</v>
      </c>
      <c r="F10">
        <v>144571</v>
      </c>
      <c r="G10" s="118" t="s">
        <v>29</v>
      </c>
      <c r="H10" s="121">
        <v>0</v>
      </c>
    </row>
    <row r="11" spans="1:8" ht="17.45" customHeight="1" x14ac:dyDescent="0.15">
      <c r="A11" s="120" t="s">
        <v>30</v>
      </c>
      <c r="B11" s="72">
        <v>28755</v>
      </c>
      <c r="C11" s="117" t="s">
        <v>31</v>
      </c>
      <c r="D11" s="72"/>
      <c r="E11" t="s">
        <v>32</v>
      </c>
      <c r="F11">
        <v>4301</v>
      </c>
      <c r="G11" s="118" t="s">
        <v>33</v>
      </c>
      <c r="H11" s="121">
        <v>0</v>
      </c>
    </row>
    <row r="12" spans="1:8" ht="17.45" customHeight="1" x14ac:dyDescent="0.15">
      <c r="A12" s="120" t="s">
        <v>34</v>
      </c>
      <c r="B12" s="72"/>
      <c r="C12" s="117" t="s">
        <v>35</v>
      </c>
      <c r="D12" s="72"/>
      <c r="E12" t="s">
        <v>36</v>
      </c>
      <c r="F12">
        <v>185222</v>
      </c>
      <c r="G12" s="122" t="s">
        <v>37</v>
      </c>
      <c r="H12" s="123"/>
    </row>
    <row r="13" spans="1:8" ht="17.45" customHeight="1" x14ac:dyDescent="0.15">
      <c r="A13" s="120" t="s">
        <v>38</v>
      </c>
      <c r="B13" s="72">
        <f>B14+B33</f>
        <v>1612512.0612000001</v>
      </c>
      <c r="C13" s="117" t="s">
        <v>39</v>
      </c>
      <c r="D13" s="124"/>
      <c r="E13" t="s">
        <v>40</v>
      </c>
      <c r="G13" s="122" t="s">
        <v>41</v>
      </c>
      <c r="H13" s="123"/>
    </row>
    <row r="14" spans="1:8" ht="17.45" customHeight="1" x14ac:dyDescent="0.15">
      <c r="A14" s="120" t="s">
        <v>42</v>
      </c>
      <c r="B14" s="72">
        <f>SUM(B15:B32)</f>
        <v>1131764.58</v>
      </c>
      <c r="C14" s="117" t="s">
        <v>43</v>
      </c>
      <c r="D14" s="124"/>
      <c r="E14" t="s">
        <v>44</v>
      </c>
      <c r="F14">
        <v>1131764.58</v>
      </c>
      <c r="G14" s="122" t="s">
        <v>45</v>
      </c>
      <c r="H14" s="123"/>
    </row>
    <row r="15" spans="1:8" ht="17.45" customHeight="1" x14ac:dyDescent="0.15">
      <c r="A15" s="120" t="s">
        <v>19</v>
      </c>
      <c r="B15" s="72">
        <v>92760</v>
      </c>
      <c r="C15" s="117" t="s">
        <v>46</v>
      </c>
      <c r="D15" s="124"/>
      <c r="E15" t="s">
        <v>47</v>
      </c>
      <c r="F15">
        <v>92760</v>
      </c>
      <c r="G15" s="122" t="s">
        <v>48</v>
      </c>
      <c r="H15" s="123"/>
    </row>
    <row r="16" spans="1:8" ht="17.45" customHeight="1" x14ac:dyDescent="0.15">
      <c r="A16" s="120" t="s">
        <v>23</v>
      </c>
      <c r="B16" s="72">
        <v>231893</v>
      </c>
      <c r="C16" s="117" t="s">
        <v>49</v>
      </c>
      <c r="D16" s="124"/>
      <c r="E16" t="s">
        <v>50</v>
      </c>
      <c r="F16">
        <v>231893</v>
      </c>
      <c r="G16" s="122" t="s">
        <v>51</v>
      </c>
      <c r="H16" s="123"/>
    </row>
    <row r="17" spans="1:8" ht="17.45" customHeight="1" x14ac:dyDescent="0.15">
      <c r="A17" s="120" t="s">
        <v>27</v>
      </c>
      <c r="B17" s="72"/>
      <c r="C17" s="117" t="s">
        <v>52</v>
      </c>
      <c r="D17" s="124"/>
      <c r="G17" s="122" t="s">
        <v>53</v>
      </c>
      <c r="H17" s="123"/>
    </row>
    <row r="18" spans="1:8" ht="17.45" customHeight="1" x14ac:dyDescent="0.15">
      <c r="A18" s="120" t="s">
        <v>31</v>
      </c>
      <c r="B18" s="72">
        <v>49249</v>
      </c>
      <c r="C18" s="125" t="s">
        <v>54</v>
      </c>
      <c r="D18" s="126"/>
      <c r="E18" t="s">
        <v>55</v>
      </c>
      <c r="F18">
        <v>49249</v>
      </c>
      <c r="G18" s="122" t="s">
        <v>56</v>
      </c>
      <c r="H18" s="121">
        <v>0</v>
      </c>
    </row>
    <row r="19" spans="1:8" ht="17.45" customHeight="1" x14ac:dyDescent="0.15">
      <c r="A19" s="120" t="s">
        <v>57</v>
      </c>
      <c r="B19" s="72">
        <v>103316</v>
      </c>
      <c r="C19" s="117" t="s">
        <v>58</v>
      </c>
      <c r="D19" s="124"/>
      <c r="E19" t="s">
        <v>59</v>
      </c>
      <c r="F19">
        <v>103316</v>
      </c>
      <c r="G19" s="122" t="s">
        <v>60</v>
      </c>
      <c r="H19" s="123"/>
    </row>
    <row r="20" spans="1:8" ht="17.45" customHeight="1" x14ac:dyDescent="0.15">
      <c r="A20" s="120" t="s">
        <v>61</v>
      </c>
      <c r="B20" s="72"/>
      <c r="C20" s="117" t="s">
        <v>62</v>
      </c>
      <c r="D20" s="124"/>
      <c r="G20" s="127" t="s">
        <v>63</v>
      </c>
      <c r="H20" s="123"/>
    </row>
    <row r="21" spans="1:8" ht="17.45" customHeight="1" x14ac:dyDescent="0.15">
      <c r="A21" s="120" t="s">
        <v>64</v>
      </c>
      <c r="B21" s="72">
        <v>9010</v>
      </c>
      <c r="C21" s="117" t="s">
        <v>65</v>
      </c>
      <c r="D21" s="124"/>
      <c r="E21" t="s">
        <v>66</v>
      </c>
      <c r="F21">
        <v>9010</v>
      </c>
      <c r="G21" s="128" t="s">
        <v>67</v>
      </c>
      <c r="H21" s="123"/>
    </row>
    <row r="22" spans="1:8" ht="17.45" customHeight="1" x14ac:dyDescent="0.15">
      <c r="A22" s="120" t="s">
        <v>68</v>
      </c>
      <c r="B22" s="129"/>
      <c r="C22" s="117" t="s">
        <v>69</v>
      </c>
      <c r="D22" s="130"/>
      <c r="E22" t="s">
        <v>70</v>
      </c>
      <c r="G22" s="128" t="s">
        <v>71</v>
      </c>
      <c r="H22" s="123"/>
    </row>
    <row r="23" spans="1:8" ht="17.45" customHeight="1" x14ac:dyDescent="0.15">
      <c r="A23" s="120" t="s">
        <v>72</v>
      </c>
      <c r="B23" s="72">
        <v>84290</v>
      </c>
      <c r="C23" s="117" t="s">
        <v>73</v>
      </c>
      <c r="D23" s="124"/>
      <c r="E23" t="s">
        <v>74</v>
      </c>
      <c r="F23">
        <v>84290</v>
      </c>
      <c r="G23" s="128" t="s">
        <v>75</v>
      </c>
      <c r="H23" s="123"/>
    </row>
    <row r="24" spans="1:8" ht="17.45" customHeight="1" x14ac:dyDescent="0.15">
      <c r="A24" s="120" t="s">
        <v>52</v>
      </c>
      <c r="B24" s="72">
        <v>16203</v>
      </c>
      <c r="C24" s="117" t="s">
        <v>76</v>
      </c>
      <c r="D24" s="130"/>
      <c r="E24" t="s">
        <v>77</v>
      </c>
      <c r="F24">
        <v>16203</v>
      </c>
      <c r="G24" s="128" t="s">
        <v>78</v>
      </c>
      <c r="H24" s="123"/>
    </row>
    <row r="25" spans="1:8" ht="17.45" customHeight="1" x14ac:dyDescent="0.15">
      <c r="A25" s="120" t="s">
        <v>79</v>
      </c>
      <c r="B25" s="72">
        <v>52629</v>
      </c>
      <c r="C25" s="131" t="s">
        <v>80</v>
      </c>
      <c r="D25" s="124"/>
      <c r="E25" t="s">
        <v>81</v>
      </c>
      <c r="F25">
        <v>52629</v>
      </c>
      <c r="G25" s="128" t="s">
        <v>82</v>
      </c>
      <c r="H25" s="123"/>
    </row>
    <row r="26" spans="1:8" ht="17.45" customHeight="1" x14ac:dyDescent="0.15">
      <c r="A26" s="120" t="s">
        <v>58</v>
      </c>
      <c r="B26" s="72">
        <v>80132.58</v>
      </c>
      <c r="C26" s="117" t="s">
        <v>83</v>
      </c>
      <c r="D26" s="132"/>
      <c r="E26" t="s">
        <v>84</v>
      </c>
      <c r="F26">
        <v>80132.58</v>
      </c>
      <c r="G26" s="128" t="s">
        <v>85</v>
      </c>
      <c r="H26" s="123"/>
    </row>
    <row r="27" spans="1:8" ht="17.45" customHeight="1" x14ac:dyDescent="0.15">
      <c r="A27" s="120" t="s">
        <v>62</v>
      </c>
      <c r="B27" s="72">
        <v>130277</v>
      </c>
      <c r="C27" s="113" t="s">
        <v>86</v>
      </c>
      <c r="D27" s="72">
        <f>SUM(D28:D29)</f>
        <v>122434</v>
      </c>
      <c r="E27" t="s">
        <v>87</v>
      </c>
      <c r="F27">
        <v>130277</v>
      </c>
      <c r="G27" s="128" t="s">
        <v>88</v>
      </c>
      <c r="H27" s="123"/>
    </row>
    <row r="28" spans="1:8" ht="17.45" customHeight="1" x14ac:dyDescent="0.15">
      <c r="A28" s="120" t="s">
        <v>89</v>
      </c>
      <c r="B28" s="72">
        <v>19065</v>
      </c>
      <c r="C28" s="117" t="s">
        <v>90</v>
      </c>
      <c r="D28" s="72">
        <v>38021</v>
      </c>
      <c r="E28" t="s">
        <v>91</v>
      </c>
      <c r="F28">
        <v>19065</v>
      </c>
      <c r="G28" s="128" t="s">
        <v>92</v>
      </c>
      <c r="H28" s="123"/>
    </row>
    <row r="29" spans="1:8" ht="17.45" customHeight="1" x14ac:dyDescent="0.15">
      <c r="A29" s="120" t="s">
        <v>93</v>
      </c>
      <c r="B29" s="72">
        <v>15856</v>
      </c>
      <c r="C29" s="117" t="s">
        <v>94</v>
      </c>
      <c r="D29" s="72">
        <v>84413</v>
      </c>
      <c r="E29" t="s">
        <v>95</v>
      </c>
      <c r="F29">
        <v>15856</v>
      </c>
      <c r="G29" s="127" t="s">
        <v>96</v>
      </c>
      <c r="H29" s="123"/>
    </row>
    <row r="30" spans="1:8" ht="17.45" customHeight="1" x14ac:dyDescent="0.15">
      <c r="A30" s="120" t="s">
        <v>97</v>
      </c>
      <c r="B30" s="72">
        <v>821</v>
      </c>
      <c r="C30" s="117"/>
      <c r="D30" s="72"/>
      <c r="E30" t="s">
        <v>98</v>
      </c>
      <c r="F30">
        <v>821</v>
      </c>
      <c r="G30" s="128" t="s">
        <v>99</v>
      </c>
      <c r="H30" s="123"/>
    </row>
    <row r="31" spans="1:8" ht="17.45" customHeight="1" x14ac:dyDescent="0.15">
      <c r="A31" s="120" t="s">
        <v>100</v>
      </c>
      <c r="B31" s="72">
        <v>229998</v>
      </c>
      <c r="C31" s="117"/>
      <c r="D31" s="72"/>
      <c r="E31" t="s">
        <v>101</v>
      </c>
      <c r="F31">
        <v>229998</v>
      </c>
      <c r="G31" s="128" t="s">
        <v>102</v>
      </c>
      <c r="H31" s="123"/>
    </row>
    <row r="32" spans="1:8" ht="17.45" customHeight="1" x14ac:dyDescent="0.15">
      <c r="A32" s="120" t="s">
        <v>103</v>
      </c>
      <c r="B32" s="72">
        <v>16265</v>
      </c>
      <c r="C32" s="133"/>
      <c r="D32" s="72"/>
      <c r="E32" t="s">
        <v>104</v>
      </c>
      <c r="F32">
        <v>2870</v>
      </c>
      <c r="G32" s="128" t="s">
        <v>105</v>
      </c>
      <c r="H32" s="123"/>
    </row>
    <row r="33" spans="1:8" ht="17.45" customHeight="1" x14ac:dyDescent="0.15">
      <c r="A33" s="134" t="s">
        <v>106</v>
      </c>
      <c r="B33" s="72">
        <v>480747.48119999998</v>
      </c>
      <c r="C33" s="117"/>
      <c r="D33" s="72"/>
      <c r="E33" t="s">
        <v>107</v>
      </c>
      <c r="F33">
        <v>612</v>
      </c>
      <c r="G33" s="128" t="s">
        <v>108</v>
      </c>
      <c r="H33" s="123"/>
    </row>
    <row r="34" spans="1:8" ht="17.45" customHeight="1" x14ac:dyDescent="0.15">
      <c r="A34" s="112" t="s">
        <v>109</v>
      </c>
      <c r="B34" s="72"/>
      <c r="C34" s="117"/>
      <c r="D34" s="72"/>
      <c r="E34" t="s">
        <v>110</v>
      </c>
      <c r="F34">
        <v>590</v>
      </c>
      <c r="G34" s="128" t="s">
        <v>111</v>
      </c>
      <c r="H34" s="123"/>
    </row>
    <row r="35" spans="1:8" ht="17.45" customHeight="1" x14ac:dyDescent="0.15">
      <c r="A35" s="134" t="s">
        <v>112</v>
      </c>
      <c r="B35" s="72"/>
      <c r="C35" s="133"/>
      <c r="D35" s="72"/>
      <c r="E35" t="s">
        <v>113</v>
      </c>
      <c r="F35">
        <v>51</v>
      </c>
      <c r="G35" s="128" t="s">
        <v>114</v>
      </c>
      <c r="H35" s="123"/>
    </row>
    <row r="36" spans="1:8" ht="17.45" customHeight="1" x14ac:dyDescent="0.15">
      <c r="A36" s="134" t="s">
        <v>115</v>
      </c>
      <c r="B36" s="72"/>
      <c r="C36" s="117"/>
      <c r="D36" s="72"/>
      <c r="E36" t="s">
        <v>116</v>
      </c>
      <c r="F36">
        <v>12142</v>
      </c>
      <c r="G36" s="128" t="s">
        <v>117</v>
      </c>
      <c r="H36" s="123"/>
    </row>
    <row r="37" spans="1:8" ht="17.45" customHeight="1" x14ac:dyDescent="0.15">
      <c r="A37" s="112" t="s">
        <v>118</v>
      </c>
      <c r="B37" s="72">
        <v>555834.93999999901</v>
      </c>
      <c r="C37" s="117"/>
      <c r="D37" s="72"/>
      <c r="E37" t="s">
        <v>119</v>
      </c>
      <c r="F37">
        <v>480747.48119999998</v>
      </c>
      <c r="G37" s="128" t="s">
        <v>120</v>
      </c>
      <c r="H37" s="123"/>
    </row>
    <row r="38" spans="1:8" ht="17.45" customHeight="1" x14ac:dyDescent="0.15">
      <c r="A38" s="112" t="s">
        <v>121</v>
      </c>
      <c r="B38" s="72">
        <v>88546</v>
      </c>
      <c r="C38" s="117"/>
      <c r="D38" s="72"/>
      <c r="E38" t="s">
        <v>122</v>
      </c>
      <c r="F38">
        <v>180.83</v>
      </c>
      <c r="G38" s="128" t="s">
        <v>123</v>
      </c>
      <c r="H38" s="123"/>
    </row>
    <row r="39" spans="1:8" ht="17.45" customHeight="1" x14ac:dyDescent="0.15">
      <c r="A39" s="135" t="s">
        <v>124</v>
      </c>
      <c r="B39" s="72">
        <f>B38+B37+B34+B6+B5</f>
        <v>6469629.0011999989</v>
      </c>
      <c r="C39" s="135" t="s">
        <v>125</v>
      </c>
      <c r="D39" s="72">
        <f>B39</f>
        <v>6469629.0011999989</v>
      </c>
      <c r="E39" t="s">
        <v>126</v>
      </c>
      <c r="G39" s="118" t="s">
        <v>127</v>
      </c>
      <c r="H39" s="115">
        <v>0</v>
      </c>
    </row>
    <row r="40" spans="1:8" ht="18.600000000000001" customHeight="1" x14ac:dyDescent="0.15">
      <c r="E40" t="s">
        <v>128</v>
      </c>
      <c r="F40">
        <v>440</v>
      </c>
      <c r="G40" s="118" t="s">
        <v>122</v>
      </c>
      <c r="H40" s="115"/>
    </row>
    <row r="41" spans="1:8" ht="18.600000000000001" customHeight="1" x14ac:dyDescent="0.15">
      <c r="E41" t="s">
        <v>129</v>
      </c>
      <c r="F41">
        <v>1620.74</v>
      </c>
      <c r="G41" s="118" t="s">
        <v>126</v>
      </c>
      <c r="H41" s="115"/>
    </row>
    <row r="42" spans="1:8" ht="18.600000000000001" customHeight="1" x14ac:dyDescent="0.15">
      <c r="E42" t="s">
        <v>130</v>
      </c>
      <c r="F42">
        <v>34377.86</v>
      </c>
      <c r="G42" s="118" t="s">
        <v>128</v>
      </c>
      <c r="H42" s="115"/>
    </row>
    <row r="43" spans="1:8" ht="18.600000000000001" customHeight="1" x14ac:dyDescent="0.15">
      <c r="E43" t="s">
        <v>131</v>
      </c>
      <c r="F43">
        <v>6428.54</v>
      </c>
      <c r="G43" s="118" t="s">
        <v>129</v>
      </c>
      <c r="H43" s="115"/>
    </row>
    <row r="44" spans="1:8" ht="18.600000000000001" customHeight="1" x14ac:dyDescent="0.15">
      <c r="E44" t="s">
        <v>132</v>
      </c>
      <c r="F44">
        <v>6057.8371999999999</v>
      </c>
      <c r="G44" s="118" t="s">
        <v>130</v>
      </c>
      <c r="H44" s="115"/>
    </row>
    <row r="45" spans="1:8" ht="18.600000000000001" customHeight="1" x14ac:dyDescent="0.15">
      <c r="E45" t="s">
        <v>133</v>
      </c>
      <c r="F45">
        <v>73013.84</v>
      </c>
      <c r="G45" s="118" t="s">
        <v>131</v>
      </c>
      <c r="H45" s="115"/>
    </row>
    <row r="46" spans="1:8" s="103" customFormat="1" ht="18.600000000000001" customHeight="1" x14ac:dyDescent="0.15">
      <c r="A46"/>
      <c r="B46" s="104"/>
      <c r="C46"/>
      <c r="D46"/>
      <c r="E46" t="s">
        <v>134</v>
      </c>
      <c r="F46">
        <v>45322.64</v>
      </c>
      <c r="G46" s="118" t="s">
        <v>132</v>
      </c>
      <c r="H46" s="115"/>
    </row>
    <row r="47" spans="1:8" ht="18.600000000000001" customHeight="1" x14ac:dyDescent="0.15">
      <c r="D47" s="136"/>
      <c r="E47" s="103" t="s">
        <v>135</v>
      </c>
      <c r="F47" s="103">
        <v>54511.37</v>
      </c>
      <c r="G47" s="118" t="s">
        <v>133</v>
      </c>
      <c r="H47" s="115"/>
    </row>
    <row r="48" spans="1:8" ht="19.149999999999999" customHeight="1" x14ac:dyDescent="0.15">
      <c r="E48" t="s">
        <v>136</v>
      </c>
      <c r="G48" s="118" t="s">
        <v>134</v>
      </c>
      <c r="H48" s="115"/>
    </row>
    <row r="49" spans="5:8" x14ac:dyDescent="0.15">
      <c r="E49" t="s">
        <v>137</v>
      </c>
      <c r="F49">
        <v>111579.474</v>
      </c>
      <c r="G49" s="118" t="s">
        <v>135</v>
      </c>
      <c r="H49" s="115"/>
    </row>
    <row r="50" spans="5:8" x14ac:dyDescent="0.15">
      <c r="E50" t="s">
        <v>138</v>
      </c>
      <c r="F50">
        <v>49240.04</v>
      </c>
      <c r="G50" s="118" t="s">
        <v>136</v>
      </c>
      <c r="H50" s="115"/>
    </row>
    <row r="51" spans="5:8" x14ac:dyDescent="0.15">
      <c r="E51" t="s">
        <v>139</v>
      </c>
      <c r="F51">
        <v>84708.15</v>
      </c>
      <c r="G51" s="118" t="s">
        <v>137</v>
      </c>
      <c r="H51" s="115"/>
    </row>
    <row r="52" spans="5:8" x14ac:dyDescent="0.15">
      <c r="E52" t="s">
        <v>140</v>
      </c>
      <c r="F52">
        <v>1940</v>
      </c>
      <c r="G52" s="128" t="s">
        <v>138</v>
      </c>
      <c r="H52" s="115"/>
    </row>
    <row r="53" spans="5:8" x14ac:dyDescent="0.15">
      <c r="E53" t="s">
        <v>141</v>
      </c>
      <c r="G53" s="128" t="s">
        <v>139</v>
      </c>
      <c r="H53" s="115"/>
    </row>
    <row r="54" spans="5:8" x14ac:dyDescent="0.15">
      <c r="E54" t="s">
        <v>142</v>
      </c>
      <c r="F54">
        <v>520</v>
      </c>
      <c r="G54" s="128" t="s">
        <v>140</v>
      </c>
      <c r="H54" s="115"/>
    </row>
    <row r="55" spans="5:8" x14ac:dyDescent="0.15">
      <c r="E55" t="s">
        <v>143</v>
      </c>
      <c r="F55">
        <v>10626.76</v>
      </c>
      <c r="G55" s="128" t="s">
        <v>141</v>
      </c>
      <c r="H55" s="115"/>
    </row>
    <row r="56" spans="5:8" x14ac:dyDescent="0.15">
      <c r="E56" t="s">
        <v>144</v>
      </c>
      <c r="F56">
        <v>179.4</v>
      </c>
      <c r="G56" s="128" t="s">
        <v>142</v>
      </c>
      <c r="H56" s="115"/>
    </row>
    <row r="57" spans="5:8" x14ac:dyDescent="0.15">
      <c r="E57" t="s">
        <v>145</v>
      </c>
      <c r="G57" s="128" t="s">
        <v>143</v>
      </c>
      <c r="H57" s="115"/>
    </row>
    <row r="58" spans="5:8" x14ac:dyDescent="0.15">
      <c r="E58" t="s">
        <v>146</v>
      </c>
      <c r="F58">
        <v>0</v>
      </c>
      <c r="G58" s="128" t="s">
        <v>144</v>
      </c>
      <c r="H58" s="115"/>
    </row>
    <row r="59" spans="5:8" x14ac:dyDescent="0.15">
      <c r="E59" t="s">
        <v>147</v>
      </c>
      <c r="G59" s="118" t="s">
        <v>148</v>
      </c>
      <c r="H59" s="115"/>
    </row>
    <row r="60" spans="5:8" x14ac:dyDescent="0.15">
      <c r="E60" t="s">
        <v>149</v>
      </c>
      <c r="G60" s="118" t="s">
        <v>150</v>
      </c>
      <c r="H60" s="115">
        <v>0</v>
      </c>
    </row>
    <row r="61" spans="5:8" x14ac:dyDescent="0.15">
      <c r="E61" t="s">
        <v>151</v>
      </c>
      <c r="G61" s="122" t="s">
        <v>152</v>
      </c>
      <c r="H61" s="115"/>
    </row>
    <row r="62" spans="5:8" x14ac:dyDescent="0.15">
      <c r="E62" t="s">
        <v>153</v>
      </c>
      <c r="G62" s="122" t="s">
        <v>154</v>
      </c>
      <c r="H62" s="115"/>
    </row>
    <row r="63" spans="5:8" x14ac:dyDescent="0.15">
      <c r="E63" t="s">
        <v>155</v>
      </c>
      <c r="G63" s="122" t="s">
        <v>156</v>
      </c>
      <c r="H63" s="115"/>
    </row>
    <row r="64" spans="5:8" x14ac:dyDescent="0.15">
      <c r="E64" t="s">
        <v>157</v>
      </c>
      <c r="F64">
        <v>644380.83999999904</v>
      </c>
      <c r="G64" s="118" t="s">
        <v>158</v>
      </c>
      <c r="H64" s="115"/>
    </row>
    <row r="65" spans="5:8" x14ac:dyDescent="0.15">
      <c r="E65" t="s">
        <v>159</v>
      </c>
      <c r="F65">
        <v>555834.93999999901</v>
      </c>
      <c r="G65" s="122" t="s">
        <v>160</v>
      </c>
      <c r="H65" s="115"/>
    </row>
    <row r="66" spans="5:8" x14ac:dyDescent="0.15">
      <c r="E66" t="s">
        <v>161</v>
      </c>
      <c r="F66">
        <v>86634.9</v>
      </c>
      <c r="G66" s="122" t="s">
        <v>162</v>
      </c>
      <c r="H66" s="115"/>
    </row>
    <row r="67" spans="5:8" x14ac:dyDescent="0.15">
      <c r="E67" t="s">
        <v>163</v>
      </c>
      <c r="F67">
        <v>1911</v>
      </c>
      <c r="G67" s="122" t="s">
        <v>164</v>
      </c>
      <c r="H67" s="115"/>
    </row>
    <row r="68" spans="5:8" x14ac:dyDescent="0.15">
      <c r="E68" t="s">
        <v>165</v>
      </c>
      <c r="G68" s="122"/>
      <c r="H68" s="115"/>
    </row>
    <row r="69" spans="5:8" x14ac:dyDescent="0.15">
      <c r="E69" t="s">
        <v>166</v>
      </c>
      <c r="G69" s="122"/>
      <c r="H69" s="115"/>
    </row>
    <row r="70" spans="5:8" x14ac:dyDescent="0.15">
      <c r="E70" t="s">
        <v>167</v>
      </c>
      <c r="G70" s="122"/>
      <c r="H70" s="115"/>
    </row>
    <row r="71" spans="5:8" x14ac:dyDescent="0.15">
      <c r="E71" t="s">
        <v>168</v>
      </c>
      <c r="G71" s="122"/>
      <c r="H71" s="115"/>
    </row>
    <row r="72" spans="5:8" x14ac:dyDescent="0.15">
      <c r="G72" s="122"/>
      <c r="H72" s="115"/>
    </row>
    <row r="73" spans="5:8" x14ac:dyDescent="0.15">
      <c r="G73" s="122"/>
      <c r="H73" s="115"/>
    </row>
    <row r="74" spans="5:8" x14ac:dyDescent="0.15">
      <c r="G74" s="122"/>
      <c r="H74" s="115"/>
    </row>
    <row r="75" spans="5:8" x14ac:dyDescent="0.15">
      <c r="G75" s="122"/>
      <c r="H75" s="115"/>
    </row>
    <row r="76" spans="5:8" x14ac:dyDescent="0.15">
      <c r="G76" s="122"/>
      <c r="H76" s="115"/>
    </row>
    <row r="77" spans="5:8" x14ac:dyDescent="0.15">
      <c r="G77" s="122"/>
      <c r="H77" s="115"/>
    </row>
    <row r="78" spans="5:8" x14ac:dyDescent="0.15">
      <c r="G78" s="137" t="s">
        <v>125</v>
      </c>
      <c r="H78" s="111">
        <v>5872178.5</v>
      </c>
    </row>
    <row r="79" spans="5:8" x14ac:dyDescent="0.15">
      <c r="E79" t="s">
        <v>124</v>
      </c>
      <c r="F79">
        <v>6469628.9012000002</v>
      </c>
    </row>
  </sheetData>
  <mergeCells count="3">
    <mergeCell ref="A1:D1"/>
    <mergeCell ref="A3:B3"/>
    <mergeCell ref="C3:D3"/>
  </mergeCells>
  <phoneticPr fontId="42" type="noConversion"/>
  <printOptions horizontalCentered="1"/>
  <pageMargins left="0.70763888888888904" right="0.70763888888888904" top="0.74791666666666701" bottom="0.90416666666666701" header="0.31388888888888899" footer="0.31388888888888899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30"/>
  <sheetViews>
    <sheetView topLeftCell="A7" workbookViewId="0">
      <selection activeCell="A11" sqref="A11:A20"/>
    </sheetView>
  </sheetViews>
  <sheetFormatPr defaultColWidth="8.875" defaultRowHeight="13.5" x14ac:dyDescent="0.15"/>
  <cols>
    <col min="1" max="1" width="51.5" style="31" customWidth="1"/>
    <col min="2" max="2" width="32.5" style="31" customWidth="1"/>
    <col min="3" max="3" width="21" style="31" hidden="1" customWidth="1"/>
    <col min="4" max="4" width="14.625" style="31" hidden="1" customWidth="1"/>
    <col min="5" max="5" width="20" style="31" hidden="1" customWidth="1"/>
    <col min="6" max="6" width="8.875" style="31" hidden="1" customWidth="1"/>
    <col min="7" max="7" width="23.75" style="31" customWidth="1"/>
    <col min="8" max="8" width="18.625" style="31" customWidth="1"/>
    <col min="9" max="16384" width="8.875" style="31"/>
  </cols>
  <sheetData>
    <row r="1" spans="1:9" ht="33.950000000000003" customHeight="1" x14ac:dyDescent="0.15">
      <c r="A1" s="8" t="s">
        <v>169</v>
      </c>
      <c r="B1" s="8"/>
    </row>
    <row r="2" spans="1:9" ht="20.100000000000001" customHeight="1" x14ac:dyDescent="0.15">
      <c r="B2" s="84" t="s">
        <v>1</v>
      </c>
    </row>
    <row r="3" spans="1:9" ht="30" customHeight="1" x14ac:dyDescent="0.15">
      <c r="A3" s="68" t="s">
        <v>170</v>
      </c>
      <c r="B3" s="68" t="s">
        <v>171</v>
      </c>
      <c r="G3" s="85"/>
    </row>
    <row r="4" spans="1:9" ht="24" customHeight="1" x14ac:dyDescent="0.15">
      <c r="A4" s="86" t="s">
        <v>172</v>
      </c>
      <c r="B4" s="75">
        <f>SUM(B5:B20)</f>
        <v>2425088.86</v>
      </c>
    </row>
    <row r="5" spans="1:9" ht="24" customHeight="1" x14ac:dyDescent="0.15">
      <c r="A5" s="87" t="s">
        <v>173</v>
      </c>
      <c r="B5" s="72">
        <v>975156.86</v>
      </c>
      <c r="I5" s="102"/>
    </row>
    <row r="6" spans="1:9" ht="24" customHeight="1" x14ac:dyDescent="0.15">
      <c r="A6" s="87" t="s">
        <v>174</v>
      </c>
      <c r="B6" s="72">
        <v>13832</v>
      </c>
      <c r="I6" s="102"/>
    </row>
    <row r="7" spans="1:9" ht="24" customHeight="1" x14ac:dyDescent="0.15">
      <c r="A7" s="87" t="s">
        <v>175</v>
      </c>
      <c r="B7" s="72">
        <v>192694.08</v>
      </c>
      <c r="I7" s="102"/>
    </row>
    <row r="8" spans="1:9" ht="24" customHeight="1" x14ac:dyDescent="0.15">
      <c r="A8" s="87" t="s">
        <v>176</v>
      </c>
      <c r="B8" s="72"/>
      <c r="I8" s="102"/>
    </row>
    <row r="9" spans="1:9" ht="24" customHeight="1" x14ac:dyDescent="0.15">
      <c r="A9" s="87" t="s">
        <v>177</v>
      </c>
      <c r="B9" s="72">
        <v>80128.399999999994</v>
      </c>
      <c r="I9" s="102"/>
    </row>
    <row r="10" spans="1:9" ht="24" customHeight="1" x14ac:dyDescent="0.15">
      <c r="A10" s="87" t="s">
        <v>178</v>
      </c>
      <c r="B10" s="72">
        <v>49876.800000000003</v>
      </c>
      <c r="I10" s="102"/>
    </row>
    <row r="11" spans="1:9" ht="24" customHeight="1" x14ac:dyDescent="0.15">
      <c r="A11" s="87" t="s">
        <v>179</v>
      </c>
      <c r="B11" s="72">
        <v>192497</v>
      </c>
      <c r="I11" s="102"/>
    </row>
    <row r="12" spans="1:9" ht="24" customHeight="1" x14ac:dyDescent="0.15">
      <c r="A12" s="87" t="s">
        <v>180</v>
      </c>
      <c r="B12" s="72">
        <v>129525</v>
      </c>
      <c r="I12" s="102"/>
    </row>
    <row r="13" spans="1:9" ht="24" customHeight="1" x14ac:dyDescent="0.15">
      <c r="A13" s="87" t="s">
        <v>181</v>
      </c>
      <c r="B13" s="72">
        <v>71970</v>
      </c>
      <c r="I13" s="102"/>
    </row>
    <row r="14" spans="1:9" ht="24" customHeight="1" x14ac:dyDescent="0.15">
      <c r="A14" s="87" t="s">
        <v>182</v>
      </c>
      <c r="B14" s="72">
        <v>341102.54</v>
      </c>
      <c r="I14" s="102"/>
    </row>
    <row r="15" spans="1:9" ht="24" customHeight="1" x14ac:dyDescent="0.15">
      <c r="A15" s="87" t="s">
        <v>183</v>
      </c>
      <c r="B15" s="72">
        <v>102472</v>
      </c>
      <c r="I15" s="102"/>
    </row>
    <row r="16" spans="1:9" ht="24" customHeight="1" x14ac:dyDescent="0.15">
      <c r="A16" s="87" t="s">
        <v>184</v>
      </c>
      <c r="B16" s="72">
        <v>55153</v>
      </c>
      <c r="I16" s="102"/>
    </row>
    <row r="17" spans="1:9" ht="24" customHeight="1" x14ac:dyDescent="0.15">
      <c r="A17" s="87" t="s">
        <v>185</v>
      </c>
      <c r="B17" s="72">
        <v>72863.179999999993</v>
      </c>
      <c r="I17" s="102"/>
    </row>
    <row r="18" spans="1:9" ht="24" customHeight="1" x14ac:dyDescent="0.15">
      <c r="A18" s="87" t="s">
        <v>186</v>
      </c>
      <c r="B18" s="72">
        <v>147818</v>
      </c>
      <c r="I18" s="102"/>
    </row>
    <row r="19" spans="1:9" ht="24" customHeight="1" x14ac:dyDescent="0.15">
      <c r="A19" s="87" t="s">
        <v>187</v>
      </c>
      <c r="B19" s="72"/>
      <c r="I19" s="102"/>
    </row>
    <row r="20" spans="1:9" ht="24" customHeight="1" x14ac:dyDescent="0.15">
      <c r="A20" s="87" t="s">
        <v>188</v>
      </c>
      <c r="B20" s="72"/>
      <c r="I20" s="102"/>
    </row>
    <row r="21" spans="1:9" ht="24" customHeight="1" x14ac:dyDescent="0.15">
      <c r="A21" s="86" t="s">
        <v>189</v>
      </c>
      <c r="B21" s="75">
        <f>SUM(B22:B28)</f>
        <v>1374910.92</v>
      </c>
      <c r="C21" s="88" t="s">
        <v>190</v>
      </c>
      <c r="D21" s="89" t="s">
        <v>191</v>
      </c>
      <c r="E21" s="88" t="s">
        <v>190</v>
      </c>
      <c r="F21" s="90" t="s">
        <v>192</v>
      </c>
    </row>
    <row r="22" spans="1:9" ht="24" customHeight="1" x14ac:dyDescent="0.15">
      <c r="A22" s="87" t="s">
        <v>193</v>
      </c>
      <c r="B22" s="72">
        <v>200611</v>
      </c>
      <c r="C22" s="91" t="s">
        <v>194</v>
      </c>
      <c r="D22" s="90">
        <v>173421</v>
      </c>
      <c r="E22" s="92" t="s">
        <v>195</v>
      </c>
      <c r="F22" s="93">
        <f>SUM(F23:F30)</f>
        <v>9404</v>
      </c>
    </row>
    <row r="23" spans="1:9" ht="24" customHeight="1" x14ac:dyDescent="0.15">
      <c r="A23" s="87" t="s">
        <v>196</v>
      </c>
      <c r="B23" s="72">
        <v>248507.9</v>
      </c>
      <c r="C23" s="91" t="s">
        <v>197</v>
      </c>
      <c r="D23" s="90">
        <v>40600</v>
      </c>
      <c r="E23" s="94" t="s">
        <v>197</v>
      </c>
      <c r="F23" s="93">
        <v>4500</v>
      </c>
    </row>
    <row r="24" spans="1:9" ht="24" customHeight="1" x14ac:dyDescent="0.15">
      <c r="A24" s="87" t="s">
        <v>198</v>
      </c>
      <c r="B24" s="72">
        <v>154766.26</v>
      </c>
      <c r="C24" s="95" t="s">
        <v>199</v>
      </c>
      <c r="D24" s="90"/>
      <c r="E24" s="94" t="s">
        <v>200</v>
      </c>
      <c r="F24" s="93">
        <v>600</v>
      </c>
    </row>
    <row r="25" spans="1:9" ht="24" customHeight="1" x14ac:dyDescent="0.15">
      <c r="A25" s="87" t="s">
        <v>201</v>
      </c>
      <c r="B25" s="72">
        <v>56646</v>
      </c>
      <c r="C25" s="95"/>
      <c r="D25" s="90"/>
      <c r="E25" s="92" t="s">
        <v>202</v>
      </c>
      <c r="F25" s="93">
        <v>2000</v>
      </c>
    </row>
    <row r="26" spans="1:9" ht="24" customHeight="1" x14ac:dyDescent="0.15">
      <c r="A26" s="87" t="s">
        <v>203</v>
      </c>
      <c r="B26" s="72">
        <v>640525.76</v>
      </c>
      <c r="C26" s="95" t="s">
        <v>204</v>
      </c>
      <c r="D26" s="90">
        <v>15133</v>
      </c>
      <c r="E26" s="94" t="s">
        <v>205</v>
      </c>
      <c r="F26" s="93">
        <v>800</v>
      </c>
    </row>
    <row r="27" spans="1:9" ht="24" customHeight="1" x14ac:dyDescent="0.15">
      <c r="A27" s="87" t="s">
        <v>206</v>
      </c>
      <c r="B27" s="72">
        <v>52350</v>
      </c>
      <c r="C27" s="96" t="s">
        <v>207</v>
      </c>
      <c r="D27" s="90">
        <v>75232</v>
      </c>
      <c r="E27" s="94"/>
      <c r="F27" s="93"/>
    </row>
    <row r="28" spans="1:9" ht="24" customHeight="1" x14ac:dyDescent="0.15">
      <c r="A28" s="87" t="s">
        <v>208</v>
      </c>
      <c r="B28" s="72">
        <v>21504</v>
      </c>
      <c r="C28" s="97" t="s">
        <v>209</v>
      </c>
      <c r="D28" s="98">
        <v>2622</v>
      </c>
      <c r="E28" s="99" t="s">
        <v>210</v>
      </c>
      <c r="F28" s="100">
        <v>1504</v>
      </c>
    </row>
    <row r="29" spans="1:9" ht="24" customHeight="1" x14ac:dyDescent="0.15">
      <c r="A29" s="101" t="s">
        <v>211</v>
      </c>
      <c r="B29" s="75">
        <f>B21+B4</f>
        <v>3799999.78</v>
      </c>
      <c r="C29" s="97" t="s">
        <v>212</v>
      </c>
      <c r="D29" s="98">
        <v>7000</v>
      </c>
      <c r="E29" s="99"/>
      <c r="F29" s="100"/>
    </row>
    <row r="30" spans="1:9" x14ac:dyDescent="0.15">
      <c r="C30" s="95" t="s">
        <v>213</v>
      </c>
      <c r="D30" s="90"/>
      <c r="E30" s="99"/>
      <c r="F30" s="100"/>
    </row>
  </sheetData>
  <mergeCells count="1">
    <mergeCell ref="A1:B1"/>
  </mergeCells>
  <phoneticPr fontId="42" type="noConversion"/>
  <printOptions horizontalCentered="1"/>
  <pageMargins left="0.70763888888888904" right="0.70763888888888904" top="0.74791666666666701" bottom="0.90416666666666701" header="0.31388888888888899" footer="0.3138888888888889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P32"/>
  <sheetViews>
    <sheetView showZeros="0" workbookViewId="0">
      <selection activeCell="B7" sqref="B7:B17"/>
    </sheetView>
  </sheetViews>
  <sheetFormatPr defaultColWidth="8.875" defaultRowHeight="13.5" x14ac:dyDescent="0.15"/>
  <cols>
    <col min="1" max="1" width="9.5" style="31" customWidth="1"/>
    <col min="2" max="2" width="25.5" style="31" customWidth="1"/>
    <col min="3" max="3" width="15.75" style="31" customWidth="1"/>
    <col min="4" max="4" width="15.625" style="31" customWidth="1"/>
    <col min="5" max="5" width="15.5" style="63" customWidth="1"/>
    <col min="6" max="6" width="15.5" style="63" hidden="1" customWidth="1"/>
    <col min="7" max="7" width="9.75" style="63" hidden="1" customWidth="1"/>
    <col min="8" max="8" width="9.375" style="63" hidden="1" customWidth="1"/>
    <col min="9" max="9" width="9.875" style="63" hidden="1" customWidth="1"/>
    <col min="10" max="10" width="10.875" style="64" hidden="1" customWidth="1"/>
    <col min="11" max="11" width="10.625" style="63" hidden="1" customWidth="1"/>
    <col min="12" max="12" width="11.125" style="31" hidden="1" customWidth="1"/>
    <col min="13" max="13" width="17.125" style="31" hidden="1" customWidth="1"/>
    <col min="14" max="14" width="21.375" style="31" hidden="1" customWidth="1"/>
    <col min="15" max="15" width="8.875" style="31" hidden="1" customWidth="1"/>
    <col min="16" max="16" width="10" style="31" hidden="1" customWidth="1"/>
    <col min="17" max="16384" width="8.875" style="31"/>
  </cols>
  <sheetData>
    <row r="1" spans="1:16" ht="33.950000000000003" customHeight="1" x14ac:dyDescent="0.15">
      <c r="A1" s="16" t="s">
        <v>214</v>
      </c>
      <c r="B1" s="16"/>
      <c r="C1" s="16"/>
      <c r="D1" s="16"/>
      <c r="E1" s="16"/>
      <c r="F1" s="65"/>
      <c r="G1" s="65"/>
      <c r="H1" s="65"/>
      <c r="I1" s="65"/>
      <c r="J1" s="77"/>
      <c r="K1" s="65"/>
    </row>
    <row r="2" spans="1:16" ht="20.100000000000001" customHeight="1" x14ac:dyDescent="0.15">
      <c r="A2" s="66"/>
      <c r="B2" s="66"/>
      <c r="C2" s="66"/>
      <c r="D2" s="10" t="s">
        <v>1</v>
      </c>
      <c r="E2" s="10"/>
      <c r="F2" s="67"/>
      <c r="G2" s="67"/>
      <c r="H2" s="67"/>
      <c r="I2" s="67"/>
      <c r="J2" s="78"/>
      <c r="K2" s="67"/>
    </row>
    <row r="3" spans="1:16" s="62" customFormat="1" ht="34.9" customHeight="1" x14ac:dyDescent="0.15">
      <c r="A3" s="24" t="s">
        <v>215</v>
      </c>
      <c r="B3" s="21" t="s">
        <v>216</v>
      </c>
      <c r="C3" s="21" t="s">
        <v>217</v>
      </c>
      <c r="D3" s="24" t="s">
        <v>218</v>
      </c>
      <c r="E3" s="6" t="s">
        <v>219</v>
      </c>
      <c r="F3" s="69" t="s">
        <v>217</v>
      </c>
      <c r="G3" s="69" t="s">
        <v>218</v>
      </c>
      <c r="H3" s="69" t="s">
        <v>219</v>
      </c>
      <c r="I3" s="79"/>
      <c r="J3" s="80"/>
      <c r="K3" s="79"/>
      <c r="P3" s="62" t="s">
        <v>220</v>
      </c>
    </row>
    <row r="4" spans="1:16" s="62" customFormat="1" ht="15" customHeight="1" x14ac:dyDescent="0.15">
      <c r="A4" s="24"/>
      <c r="B4" s="21"/>
      <c r="C4" s="21"/>
      <c r="D4" s="24"/>
      <c r="E4" s="6"/>
      <c r="F4" s="69"/>
      <c r="G4" s="69"/>
      <c r="H4" s="69"/>
      <c r="I4" s="79"/>
      <c r="J4" s="80"/>
      <c r="K4" s="79"/>
      <c r="N4" s="31" t="s">
        <v>119</v>
      </c>
      <c r="O4" s="31">
        <v>480747.48119999998</v>
      </c>
      <c r="P4" s="62">
        <f>SUM(P5:P29)</f>
        <v>582210</v>
      </c>
    </row>
    <row r="5" spans="1:16" ht="23.1" customHeight="1" x14ac:dyDescent="0.15">
      <c r="A5" s="70">
        <v>201</v>
      </c>
      <c r="B5" s="71" t="s">
        <v>221</v>
      </c>
      <c r="C5" s="72">
        <f>D5+E5</f>
        <v>637524.7699999999</v>
      </c>
      <c r="D5" s="72">
        <v>633581.93999999994</v>
      </c>
      <c r="E5" s="72">
        <v>3942.83</v>
      </c>
      <c r="F5" s="73">
        <v>522836.03518312698</v>
      </c>
      <c r="G5" s="73">
        <v>520560.03518312698</v>
      </c>
      <c r="H5" s="73">
        <v>2276</v>
      </c>
      <c r="I5" s="81">
        <f>C5-F5</f>
        <v>114688.73481687292</v>
      </c>
      <c r="J5" s="82">
        <f>D5-G5</f>
        <v>113021.90481687296</v>
      </c>
      <c r="K5" s="81">
        <f>E5-H5</f>
        <v>1666.83</v>
      </c>
      <c r="L5" s="31" t="s">
        <v>222</v>
      </c>
      <c r="M5" s="31">
        <v>633581.93999999994</v>
      </c>
      <c r="N5" s="31" t="s">
        <v>122</v>
      </c>
      <c r="O5" s="31">
        <v>180.83</v>
      </c>
      <c r="P5" s="31">
        <v>3762</v>
      </c>
    </row>
    <row r="6" spans="1:16" ht="23.1" customHeight="1" x14ac:dyDescent="0.15">
      <c r="A6" s="70">
        <v>203</v>
      </c>
      <c r="B6" s="71" t="s">
        <v>223</v>
      </c>
      <c r="C6" s="72">
        <f t="shared" ref="C6:C29" si="0">D6+E6</f>
        <v>5667.99</v>
      </c>
      <c r="D6" s="72">
        <v>5227.99</v>
      </c>
      <c r="E6" s="72">
        <v>440</v>
      </c>
      <c r="F6" s="73">
        <v>7575.5</v>
      </c>
      <c r="G6" s="73">
        <v>7325.5</v>
      </c>
      <c r="H6" s="73">
        <v>250</v>
      </c>
      <c r="I6" s="81">
        <f t="shared" ref="I6:I27" si="1">C6-F6</f>
        <v>-1907.5100000000002</v>
      </c>
      <c r="J6" s="82">
        <f t="shared" ref="J6:J27" si="2">D6-G6</f>
        <v>-2097.5100000000002</v>
      </c>
      <c r="K6" s="81">
        <f t="shared" ref="K6:K27" si="3">E6-H6</f>
        <v>190</v>
      </c>
      <c r="L6" s="31" t="s">
        <v>224</v>
      </c>
      <c r="M6" s="31">
        <v>5227.99</v>
      </c>
      <c r="N6" s="31" t="s">
        <v>128</v>
      </c>
      <c r="O6" s="31">
        <v>440</v>
      </c>
    </row>
    <row r="7" spans="1:16" ht="23.1" customHeight="1" x14ac:dyDescent="0.15">
      <c r="A7" s="70">
        <v>204</v>
      </c>
      <c r="B7" s="71" t="s">
        <v>225</v>
      </c>
      <c r="C7" s="72">
        <f t="shared" si="0"/>
        <v>330293.64999999997</v>
      </c>
      <c r="D7" s="72">
        <v>306480.90999999997</v>
      </c>
      <c r="E7" s="72">
        <v>23812.74</v>
      </c>
      <c r="F7" s="73">
        <v>280970.93167442101</v>
      </c>
      <c r="G7" s="73">
        <v>256247.93167442101</v>
      </c>
      <c r="H7" s="73">
        <v>24723</v>
      </c>
      <c r="I7" s="81">
        <f t="shared" si="1"/>
        <v>49322.718325578957</v>
      </c>
      <c r="J7" s="82">
        <f t="shared" si="2"/>
        <v>50232.978325578966</v>
      </c>
      <c r="K7" s="81">
        <f t="shared" si="3"/>
        <v>-910.2599999999984</v>
      </c>
      <c r="L7" s="31" t="s">
        <v>226</v>
      </c>
      <c r="M7" s="31">
        <v>306480.90999999997</v>
      </c>
      <c r="N7" s="31" t="s">
        <v>129</v>
      </c>
      <c r="O7" s="31">
        <v>1620.74</v>
      </c>
      <c r="P7" s="31">
        <v>22192</v>
      </c>
    </row>
    <row r="8" spans="1:16" ht="23.1" customHeight="1" x14ac:dyDescent="0.15">
      <c r="A8" s="70">
        <v>205</v>
      </c>
      <c r="B8" s="71" t="s">
        <v>227</v>
      </c>
      <c r="C8" s="72">
        <f t="shared" si="0"/>
        <v>1117086.2200000002</v>
      </c>
      <c r="D8" s="72">
        <f>1149920.36-20000-100000-10000</f>
        <v>1019920.3600000001</v>
      </c>
      <c r="E8" s="72">
        <v>97165.86</v>
      </c>
      <c r="F8" s="73">
        <v>1004987.19902035</v>
      </c>
      <c r="G8" s="73">
        <v>919577.19902035</v>
      </c>
      <c r="H8" s="73">
        <v>85410</v>
      </c>
      <c r="I8" s="81">
        <f t="shared" si="1"/>
        <v>112099.0209796502</v>
      </c>
      <c r="J8" s="82">
        <f t="shared" si="2"/>
        <v>100343.1609796501</v>
      </c>
      <c r="K8" s="81">
        <f t="shared" si="3"/>
        <v>11755.86</v>
      </c>
      <c r="L8" s="31" t="s">
        <v>228</v>
      </c>
      <c r="M8" s="31">
        <v>1149920.3600000001</v>
      </c>
      <c r="N8" s="31" t="s">
        <v>130</v>
      </c>
      <c r="O8" s="31">
        <v>34377.86</v>
      </c>
      <c r="P8" s="31">
        <v>62788</v>
      </c>
    </row>
    <row r="9" spans="1:16" ht="23.1" customHeight="1" x14ac:dyDescent="0.15">
      <c r="A9" s="70">
        <v>206</v>
      </c>
      <c r="B9" s="71" t="s">
        <v>229</v>
      </c>
      <c r="C9" s="72">
        <f t="shared" si="0"/>
        <v>83588.309999999983</v>
      </c>
      <c r="D9" s="72">
        <f>57159.77+20000</f>
        <v>77159.76999999999</v>
      </c>
      <c r="E9" s="72">
        <v>6428.54</v>
      </c>
      <c r="F9" s="73">
        <v>69848.394863992202</v>
      </c>
      <c r="G9" s="73">
        <v>66341.394863992202</v>
      </c>
      <c r="H9" s="73">
        <v>3507</v>
      </c>
      <c r="I9" s="81">
        <f t="shared" si="1"/>
        <v>13739.915136007781</v>
      </c>
      <c r="J9" s="82">
        <f t="shared" si="2"/>
        <v>10818.375136007788</v>
      </c>
      <c r="K9" s="81">
        <f t="shared" si="3"/>
        <v>2921.54</v>
      </c>
      <c r="L9" s="31" t="s">
        <v>230</v>
      </c>
      <c r="M9" s="31">
        <v>57159.77</v>
      </c>
      <c r="N9" s="31" t="s">
        <v>131</v>
      </c>
      <c r="O9" s="31">
        <v>6428.54</v>
      </c>
    </row>
    <row r="10" spans="1:16" ht="23.1" customHeight="1" x14ac:dyDescent="0.15">
      <c r="A10" s="70">
        <v>207</v>
      </c>
      <c r="B10" s="71" t="s">
        <v>231</v>
      </c>
      <c r="C10" s="72">
        <f t="shared" si="0"/>
        <v>66124.207200000004</v>
      </c>
      <c r="D10" s="72">
        <v>57309.37</v>
      </c>
      <c r="E10" s="72">
        <v>8814.8371999999999</v>
      </c>
      <c r="F10" s="73">
        <v>55006.194168039299</v>
      </c>
      <c r="G10" s="73">
        <v>47072.194168039299</v>
      </c>
      <c r="H10" s="73">
        <v>7934</v>
      </c>
      <c r="I10" s="81">
        <f t="shared" si="1"/>
        <v>11118.013031960705</v>
      </c>
      <c r="J10" s="82">
        <f t="shared" si="2"/>
        <v>10237.175831960703</v>
      </c>
      <c r="K10" s="81">
        <f t="shared" si="3"/>
        <v>880.83719999999994</v>
      </c>
      <c r="L10" s="31" t="s">
        <v>232</v>
      </c>
      <c r="M10" s="31">
        <v>57309.37</v>
      </c>
      <c r="N10" s="31" t="s">
        <v>132</v>
      </c>
      <c r="O10" s="31">
        <v>6057.8371999999999</v>
      </c>
      <c r="P10" s="31">
        <v>2757</v>
      </c>
    </row>
    <row r="11" spans="1:16" ht="23.1" customHeight="1" x14ac:dyDescent="0.15">
      <c r="A11" s="70">
        <v>208</v>
      </c>
      <c r="B11" s="71" t="s">
        <v>233</v>
      </c>
      <c r="C11" s="72">
        <f t="shared" si="0"/>
        <v>748081.94</v>
      </c>
      <c r="D11" s="72">
        <f>438148.1+100000</f>
        <v>538148.1</v>
      </c>
      <c r="E11" s="72">
        <v>209933.84</v>
      </c>
      <c r="F11" s="73">
        <v>723599.86194164597</v>
      </c>
      <c r="G11" s="73">
        <v>524597.86194164597</v>
      </c>
      <c r="H11" s="73">
        <v>199002</v>
      </c>
      <c r="I11" s="81">
        <f t="shared" si="1"/>
        <v>24482.078058353974</v>
      </c>
      <c r="J11" s="82">
        <f t="shared" si="2"/>
        <v>13550.238058354007</v>
      </c>
      <c r="K11" s="81">
        <f t="shared" si="3"/>
        <v>10931.839999999997</v>
      </c>
      <c r="L11" s="31" t="s">
        <v>234</v>
      </c>
      <c r="M11" s="31">
        <v>438148.1</v>
      </c>
      <c r="N11" s="31" t="s">
        <v>133</v>
      </c>
      <c r="O11" s="31">
        <v>73013.84</v>
      </c>
      <c r="P11" s="31">
        <v>136920</v>
      </c>
    </row>
    <row r="12" spans="1:16" ht="23.1" customHeight="1" x14ac:dyDescent="0.15">
      <c r="A12" s="70">
        <v>210</v>
      </c>
      <c r="B12" s="71" t="s">
        <v>235</v>
      </c>
      <c r="C12" s="72">
        <f t="shared" si="0"/>
        <v>702597.01</v>
      </c>
      <c r="D12" s="72">
        <v>517380.37</v>
      </c>
      <c r="E12" s="72">
        <v>185216.64000000001</v>
      </c>
      <c r="F12" s="73">
        <v>605232.89448579506</v>
      </c>
      <c r="G12" s="73">
        <v>430662.894485795</v>
      </c>
      <c r="H12" s="73">
        <v>174570</v>
      </c>
      <c r="I12" s="81">
        <f t="shared" si="1"/>
        <v>97364.115514204954</v>
      </c>
      <c r="J12" s="82">
        <f t="shared" si="2"/>
        <v>86717.475514204998</v>
      </c>
      <c r="K12" s="81">
        <f t="shared" si="3"/>
        <v>10646.640000000014</v>
      </c>
      <c r="L12" s="31" t="s">
        <v>236</v>
      </c>
      <c r="M12" s="31">
        <v>517380.37</v>
      </c>
      <c r="N12" s="31" t="s">
        <v>134</v>
      </c>
      <c r="O12" s="31">
        <v>45322.64</v>
      </c>
      <c r="P12" s="31">
        <v>139894</v>
      </c>
    </row>
    <row r="13" spans="1:16" ht="23.1" customHeight="1" x14ac:dyDescent="0.15">
      <c r="A13" s="70">
        <v>211</v>
      </c>
      <c r="B13" s="71" t="s">
        <v>237</v>
      </c>
      <c r="C13" s="72">
        <f t="shared" si="0"/>
        <v>168989.94</v>
      </c>
      <c r="D13" s="72">
        <v>107674.57</v>
      </c>
      <c r="E13" s="72">
        <v>61315.37</v>
      </c>
      <c r="F13" s="73">
        <v>133438.72232889899</v>
      </c>
      <c r="G13" s="73">
        <v>68860.722328899297</v>
      </c>
      <c r="H13" s="73">
        <v>64578</v>
      </c>
      <c r="I13" s="81">
        <f t="shared" si="1"/>
        <v>35551.217671101011</v>
      </c>
      <c r="J13" s="82">
        <f t="shared" si="2"/>
        <v>38813.84767110071</v>
      </c>
      <c r="K13" s="81">
        <f t="shared" si="3"/>
        <v>-3262.6299999999974</v>
      </c>
      <c r="L13" s="31" t="s">
        <v>238</v>
      </c>
      <c r="M13" s="31">
        <v>107674.57</v>
      </c>
      <c r="N13" s="31" t="s">
        <v>135</v>
      </c>
      <c r="O13" s="31">
        <v>54511.37</v>
      </c>
      <c r="P13" s="31">
        <v>6804</v>
      </c>
    </row>
    <row r="14" spans="1:16" ht="23.1" customHeight="1" x14ac:dyDescent="0.15">
      <c r="A14" s="70">
        <v>212</v>
      </c>
      <c r="B14" s="71" t="s">
        <v>239</v>
      </c>
      <c r="C14" s="72">
        <f t="shared" si="0"/>
        <v>684833.42</v>
      </c>
      <c r="D14" s="72">
        <v>684833.42</v>
      </c>
      <c r="E14" s="72">
        <v>0</v>
      </c>
      <c r="F14" s="73">
        <v>666163.87601590797</v>
      </c>
      <c r="G14" s="73">
        <v>635542.87601590797</v>
      </c>
      <c r="H14" s="73">
        <v>30621</v>
      </c>
      <c r="I14" s="81">
        <f t="shared" si="1"/>
        <v>18669.543984092074</v>
      </c>
      <c r="J14" s="82">
        <f t="shared" si="2"/>
        <v>49290.543984092074</v>
      </c>
      <c r="K14" s="81">
        <f t="shared" si="3"/>
        <v>-30621</v>
      </c>
      <c r="L14" s="31" t="s">
        <v>240</v>
      </c>
      <c r="M14" s="31">
        <v>684833.42</v>
      </c>
      <c r="N14" s="31" t="s">
        <v>136</v>
      </c>
    </row>
    <row r="15" spans="1:16" ht="23.1" customHeight="1" x14ac:dyDescent="0.15">
      <c r="A15" s="70">
        <v>213</v>
      </c>
      <c r="B15" s="71" t="s">
        <v>241</v>
      </c>
      <c r="C15" s="72">
        <f t="shared" si="0"/>
        <v>522249.41399999999</v>
      </c>
      <c r="D15" s="72">
        <v>372646.94</v>
      </c>
      <c r="E15" s="72">
        <v>149602.47399999999</v>
      </c>
      <c r="F15" s="73">
        <v>495924.27659872302</v>
      </c>
      <c r="G15" s="73">
        <v>284215.27659872302</v>
      </c>
      <c r="H15" s="73">
        <v>211709</v>
      </c>
      <c r="I15" s="81">
        <f t="shared" si="1"/>
        <v>26325.137401276967</v>
      </c>
      <c r="J15" s="82">
        <f t="shared" si="2"/>
        <v>88431.663401276979</v>
      </c>
      <c r="K15" s="81">
        <f t="shared" si="3"/>
        <v>-62106.526000000013</v>
      </c>
      <c r="L15" s="31" t="s">
        <v>242</v>
      </c>
      <c r="M15" s="31">
        <v>372646.94</v>
      </c>
      <c r="N15" s="31" t="s">
        <v>137</v>
      </c>
      <c r="O15" s="31">
        <v>111579.474</v>
      </c>
      <c r="P15" s="31">
        <v>38023</v>
      </c>
    </row>
    <row r="16" spans="1:16" ht="23.1" customHeight="1" x14ac:dyDescent="0.15">
      <c r="A16" s="70">
        <v>214</v>
      </c>
      <c r="B16" s="71" t="s">
        <v>243</v>
      </c>
      <c r="C16" s="72">
        <f t="shared" si="0"/>
        <v>233250.52999999997</v>
      </c>
      <c r="D16" s="72">
        <v>137866.49</v>
      </c>
      <c r="E16" s="72">
        <v>95384.04</v>
      </c>
      <c r="F16" s="73">
        <v>201368.55781429401</v>
      </c>
      <c r="G16" s="73">
        <v>125925.55781429401</v>
      </c>
      <c r="H16" s="73">
        <v>75443</v>
      </c>
      <c r="I16" s="81">
        <f t="shared" si="1"/>
        <v>31881.972185705963</v>
      </c>
      <c r="J16" s="82">
        <f t="shared" si="2"/>
        <v>11940.932185705984</v>
      </c>
      <c r="K16" s="81">
        <f t="shared" si="3"/>
        <v>19941.039999999994</v>
      </c>
      <c r="L16" s="31" t="s">
        <v>244</v>
      </c>
      <c r="M16" s="31">
        <v>137866.49</v>
      </c>
      <c r="N16" s="31" t="s">
        <v>138</v>
      </c>
      <c r="O16" s="31">
        <v>49240.04</v>
      </c>
      <c r="P16" s="31">
        <v>46144</v>
      </c>
    </row>
    <row r="17" spans="1:16" ht="23.1" customHeight="1" x14ac:dyDescent="0.15">
      <c r="A17" s="70">
        <v>215</v>
      </c>
      <c r="B17" s="71" t="s">
        <v>245</v>
      </c>
      <c r="C17" s="72">
        <f t="shared" si="0"/>
        <v>128373.87</v>
      </c>
      <c r="D17" s="72">
        <f>33665.72+10000</f>
        <v>43665.72</v>
      </c>
      <c r="E17" s="72">
        <v>84708.15</v>
      </c>
      <c r="F17" s="73">
        <v>64347.696406704199</v>
      </c>
      <c r="G17" s="73">
        <v>44451.696406704199</v>
      </c>
      <c r="H17" s="73">
        <v>19896</v>
      </c>
      <c r="I17" s="81">
        <f t="shared" si="1"/>
        <v>64026.173593295796</v>
      </c>
      <c r="J17" s="82">
        <f t="shared" si="2"/>
        <v>-785.97640670419787</v>
      </c>
      <c r="K17" s="81">
        <f t="shared" si="3"/>
        <v>64812.149999999994</v>
      </c>
      <c r="L17" s="31" t="s">
        <v>246</v>
      </c>
      <c r="M17" s="31">
        <v>33665.72</v>
      </c>
      <c r="N17" s="31" t="s">
        <v>139</v>
      </c>
      <c r="O17" s="31">
        <v>84708.15</v>
      </c>
    </row>
    <row r="18" spans="1:16" ht="23.1" customHeight="1" x14ac:dyDescent="0.15">
      <c r="A18" s="70">
        <v>216</v>
      </c>
      <c r="B18" s="71" t="s">
        <v>247</v>
      </c>
      <c r="C18" s="72">
        <f t="shared" si="0"/>
        <v>26329.51</v>
      </c>
      <c r="D18" s="72">
        <v>24380.51</v>
      </c>
      <c r="E18" s="72">
        <v>1949</v>
      </c>
      <c r="F18" s="73">
        <v>34637.186133966803</v>
      </c>
      <c r="G18" s="73">
        <v>22914.186133966799</v>
      </c>
      <c r="H18" s="73">
        <v>11723</v>
      </c>
      <c r="I18" s="81">
        <f t="shared" si="1"/>
        <v>-8307.6761339668046</v>
      </c>
      <c r="J18" s="82">
        <f t="shared" si="2"/>
        <v>1466.323866033199</v>
      </c>
      <c r="K18" s="81">
        <f t="shared" si="3"/>
        <v>-9774</v>
      </c>
      <c r="L18" s="31" t="s">
        <v>248</v>
      </c>
      <c r="M18" s="31">
        <v>24380.51</v>
      </c>
      <c r="N18" s="31" t="s">
        <v>140</v>
      </c>
      <c r="O18" s="31">
        <v>1940</v>
      </c>
      <c r="P18" s="31">
        <v>9</v>
      </c>
    </row>
    <row r="19" spans="1:16" ht="23.1" customHeight="1" x14ac:dyDescent="0.15">
      <c r="A19" s="70">
        <v>217</v>
      </c>
      <c r="B19" s="71" t="s">
        <v>249</v>
      </c>
      <c r="C19" s="72">
        <f t="shared" si="0"/>
        <v>48729</v>
      </c>
      <c r="D19" s="72">
        <v>48729</v>
      </c>
      <c r="E19" s="72">
        <v>0</v>
      </c>
      <c r="F19" s="73">
        <v>108.865606604498</v>
      </c>
      <c r="G19" s="73">
        <v>108.865606604498</v>
      </c>
      <c r="H19" s="73"/>
      <c r="I19" s="81">
        <f t="shared" si="1"/>
        <v>48620.1343933955</v>
      </c>
      <c r="J19" s="82">
        <f t="shared" si="2"/>
        <v>48620.1343933955</v>
      </c>
      <c r="K19" s="81">
        <f t="shared" si="3"/>
        <v>0</v>
      </c>
      <c r="L19" s="31" t="s">
        <v>250</v>
      </c>
      <c r="M19" s="31">
        <v>48729</v>
      </c>
      <c r="N19" s="31" t="s">
        <v>141</v>
      </c>
    </row>
    <row r="20" spans="1:16" ht="23.1" customHeight="1" x14ac:dyDescent="0.15">
      <c r="A20" s="70">
        <v>219</v>
      </c>
      <c r="B20" s="71" t="s">
        <v>251</v>
      </c>
      <c r="C20" s="72">
        <f t="shared" si="0"/>
        <v>140</v>
      </c>
      <c r="D20" s="72">
        <v>140</v>
      </c>
      <c r="E20" s="72">
        <v>0</v>
      </c>
      <c r="F20" s="73">
        <v>380</v>
      </c>
      <c r="G20" s="73">
        <v>380</v>
      </c>
      <c r="H20" s="73"/>
      <c r="I20" s="81">
        <f t="shared" si="1"/>
        <v>-240</v>
      </c>
      <c r="J20" s="82">
        <f t="shared" si="2"/>
        <v>-240</v>
      </c>
      <c r="K20" s="81">
        <f t="shared" si="3"/>
        <v>0</v>
      </c>
      <c r="L20" s="31" t="s">
        <v>252</v>
      </c>
      <c r="M20" s="31">
        <v>140</v>
      </c>
    </row>
    <row r="21" spans="1:16" ht="23.1" customHeight="1" x14ac:dyDescent="0.15">
      <c r="A21" s="70">
        <v>220</v>
      </c>
      <c r="B21" s="71" t="s">
        <v>253</v>
      </c>
      <c r="C21" s="72">
        <f t="shared" si="0"/>
        <v>49409.38</v>
      </c>
      <c r="D21" s="72">
        <v>48889.38</v>
      </c>
      <c r="E21" s="72">
        <v>520</v>
      </c>
      <c r="F21" s="73">
        <v>36828.694436248603</v>
      </c>
      <c r="G21" s="73">
        <v>33057.694436248603</v>
      </c>
      <c r="H21" s="73">
        <v>3771</v>
      </c>
      <c r="I21" s="81">
        <f t="shared" si="1"/>
        <v>12580.685563751395</v>
      </c>
      <c r="J21" s="82">
        <f t="shared" si="2"/>
        <v>15831.685563751395</v>
      </c>
      <c r="K21" s="81">
        <f t="shared" si="3"/>
        <v>-3251</v>
      </c>
      <c r="L21" s="31" t="s">
        <v>254</v>
      </c>
      <c r="M21" s="31">
        <v>48889.38</v>
      </c>
      <c r="N21" s="31" t="s">
        <v>142</v>
      </c>
      <c r="O21" s="31">
        <v>520</v>
      </c>
    </row>
    <row r="22" spans="1:16" ht="23.1" customHeight="1" x14ac:dyDescent="0.15">
      <c r="A22" s="70">
        <v>221</v>
      </c>
      <c r="B22" s="71" t="s">
        <v>255</v>
      </c>
      <c r="C22" s="72">
        <f t="shared" si="0"/>
        <v>286485.21000000002</v>
      </c>
      <c r="D22" s="72">
        <f>340858.45-5000-20000-10000-10000-10000-10000</f>
        <v>275858.45</v>
      </c>
      <c r="E22" s="72">
        <v>10626.76</v>
      </c>
      <c r="F22" s="73">
        <v>76990.168583025399</v>
      </c>
      <c r="G22" s="73">
        <v>63637.168583025399</v>
      </c>
      <c r="H22" s="73">
        <v>13353</v>
      </c>
      <c r="I22" s="81">
        <f t="shared" si="1"/>
        <v>209495.04141697462</v>
      </c>
      <c r="J22" s="82">
        <f t="shared" si="2"/>
        <v>212221.28141697461</v>
      </c>
      <c r="K22" s="81">
        <f t="shared" si="3"/>
        <v>-2726.24</v>
      </c>
      <c r="L22" s="31" t="s">
        <v>256</v>
      </c>
      <c r="M22" s="31">
        <v>340858.45</v>
      </c>
      <c r="N22" s="31" t="s">
        <v>143</v>
      </c>
      <c r="O22" s="31">
        <v>10626.76</v>
      </c>
    </row>
    <row r="23" spans="1:16" ht="23.1" customHeight="1" x14ac:dyDescent="0.15">
      <c r="A23" s="70">
        <v>222</v>
      </c>
      <c r="B23" s="71" t="s">
        <v>257</v>
      </c>
      <c r="C23" s="72">
        <f t="shared" si="0"/>
        <v>29258.73</v>
      </c>
      <c r="D23" s="72">
        <f>10598.33+5000</f>
        <v>15598.33</v>
      </c>
      <c r="E23" s="72">
        <v>13660.4</v>
      </c>
      <c r="F23" s="73">
        <v>28959.555916616901</v>
      </c>
      <c r="G23" s="73">
        <v>14765.555916616901</v>
      </c>
      <c r="H23" s="73">
        <v>14194</v>
      </c>
      <c r="I23" s="81">
        <f t="shared" si="1"/>
        <v>299.17408338309906</v>
      </c>
      <c r="J23" s="82">
        <f t="shared" si="2"/>
        <v>832.77408338309942</v>
      </c>
      <c r="K23" s="81">
        <f t="shared" si="3"/>
        <v>-533.60000000000036</v>
      </c>
      <c r="L23" s="31" t="s">
        <v>258</v>
      </c>
      <c r="M23" s="31">
        <v>10598.33</v>
      </c>
      <c r="N23" s="31" t="s">
        <v>144</v>
      </c>
      <c r="O23" s="31">
        <v>179.4</v>
      </c>
      <c r="P23" s="31">
        <v>13481</v>
      </c>
    </row>
    <row r="24" spans="1:16" ht="23.1" customHeight="1" x14ac:dyDescent="0.15">
      <c r="A24" s="70">
        <v>227</v>
      </c>
      <c r="B24" s="74" t="s">
        <v>259</v>
      </c>
      <c r="C24" s="72">
        <f t="shared" si="0"/>
        <v>67790</v>
      </c>
      <c r="D24" s="72">
        <v>67790</v>
      </c>
      <c r="E24" s="72">
        <v>0</v>
      </c>
      <c r="F24" s="73">
        <v>81947</v>
      </c>
      <c r="G24" s="73">
        <v>81947</v>
      </c>
      <c r="H24" s="73"/>
      <c r="I24" s="81">
        <f t="shared" si="1"/>
        <v>-14157</v>
      </c>
      <c r="J24" s="82">
        <f t="shared" si="2"/>
        <v>-14157</v>
      </c>
      <c r="K24" s="81">
        <f t="shared" si="3"/>
        <v>0</v>
      </c>
      <c r="L24" s="31" t="s">
        <v>260</v>
      </c>
      <c r="M24" s="31">
        <v>67790</v>
      </c>
      <c r="N24" s="31" t="s">
        <v>145</v>
      </c>
    </row>
    <row r="25" spans="1:16" ht="23.1" customHeight="1" x14ac:dyDescent="0.15">
      <c r="A25" s="70">
        <v>229</v>
      </c>
      <c r="B25" s="74" t="s">
        <v>261</v>
      </c>
      <c r="C25" s="72">
        <f t="shared" si="0"/>
        <v>215428</v>
      </c>
      <c r="D25" s="72">
        <v>105992</v>
      </c>
      <c r="E25" s="72">
        <v>109436</v>
      </c>
      <c r="F25" s="73">
        <v>162907.79999999999</v>
      </c>
      <c r="G25" s="73">
        <v>157146.79999999999</v>
      </c>
      <c r="H25" s="73">
        <v>5761</v>
      </c>
      <c r="I25" s="81">
        <f t="shared" si="1"/>
        <v>52520.200000000012</v>
      </c>
      <c r="J25" s="82">
        <f t="shared" si="2"/>
        <v>-51154.799999999988</v>
      </c>
      <c r="K25" s="81">
        <f t="shared" si="3"/>
        <v>103675</v>
      </c>
      <c r="L25" s="31" t="s">
        <v>262</v>
      </c>
      <c r="M25" s="31">
        <v>105992</v>
      </c>
      <c r="P25" s="31">
        <v>109436</v>
      </c>
    </row>
    <row r="26" spans="1:16" ht="23.1" customHeight="1" x14ac:dyDescent="0.15">
      <c r="A26" s="70">
        <v>231</v>
      </c>
      <c r="B26" s="74" t="s">
        <v>263</v>
      </c>
      <c r="C26" s="72">
        <f t="shared" si="0"/>
        <v>29182</v>
      </c>
      <c r="D26" s="72">
        <f>88205-29023-30000</f>
        <v>29182</v>
      </c>
      <c r="E26" s="72">
        <v>0</v>
      </c>
      <c r="F26" s="73">
        <v>94072.160400574896</v>
      </c>
      <c r="G26" s="73">
        <v>94072.160400574896</v>
      </c>
      <c r="H26" s="73"/>
      <c r="I26" s="81">
        <f t="shared" si="1"/>
        <v>-64890.160400574896</v>
      </c>
      <c r="J26" s="82">
        <f t="shared" si="2"/>
        <v>-64890.160400574896</v>
      </c>
      <c r="K26" s="81">
        <f t="shared" si="3"/>
        <v>0</v>
      </c>
      <c r="L26" s="31" t="s">
        <v>264</v>
      </c>
      <c r="M26" s="31">
        <v>262847</v>
      </c>
    </row>
    <row r="27" spans="1:16" ht="23.1" customHeight="1" x14ac:dyDescent="0.15">
      <c r="A27" s="70">
        <v>232</v>
      </c>
      <c r="B27" s="74" t="s">
        <v>265</v>
      </c>
      <c r="C27" s="72">
        <f t="shared" si="0"/>
        <v>164642</v>
      </c>
      <c r="D27" s="72">
        <f>74642+10000+10000+20000+10000+10000+30000</f>
        <v>164642</v>
      </c>
      <c r="E27" s="72">
        <v>0</v>
      </c>
      <c r="F27" s="73">
        <v>86100</v>
      </c>
      <c r="G27" s="73">
        <v>86100</v>
      </c>
      <c r="H27" s="73"/>
      <c r="I27" s="81">
        <f t="shared" si="1"/>
        <v>78542</v>
      </c>
      <c r="J27" s="82">
        <f t="shared" si="2"/>
        <v>78542</v>
      </c>
      <c r="K27" s="81">
        <f t="shared" si="3"/>
        <v>0</v>
      </c>
      <c r="L27" s="31" t="s">
        <v>266</v>
      </c>
      <c r="M27" s="31">
        <v>1140</v>
      </c>
    </row>
    <row r="28" spans="1:16" ht="23.1" customHeight="1" x14ac:dyDescent="0.15">
      <c r="A28" s="70">
        <v>233</v>
      </c>
      <c r="B28" s="74" t="s">
        <v>267</v>
      </c>
      <c r="C28" s="72">
        <f t="shared" si="0"/>
        <v>1140</v>
      </c>
      <c r="D28" s="72">
        <v>1140</v>
      </c>
      <c r="E28" s="72">
        <v>0</v>
      </c>
      <c r="F28" s="73"/>
      <c r="G28" s="73"/>
      <c r="H28" s="73"/>
      <c r="I28" s="81">
        <f t="shared" ref="I28:K30" si="4">C28-F28</f>
        <v>1140</v>
      </c>
      <c r="J28" s="82">
        <f t="shared" si="4"/>
        <v>1140</v>
      </c>
      <c r="K28" s="81">
        <f t="shared" si="4"/>
        <v>0</v>
      </c>
    </row>
    <row r="29" spans="1:16" ht="23.1" customHeight="1" x14ac:dyDescent="0.15">
      <c r="A29" s="19" t="s">
        <v>268</v>
      </c>
      <c r="B29" s="19"/>
      <c r="C29" s="75">
        <f t="shared" si="0"/>
        <v>6347195.1012000004</v>
      </c>
      <c r="D29" s="75">
        <f>SUM(D5:D28)</f>
        <v>5284237.62</v>
      </c>
      <c r="E29" s="75">
        <f>SUM(E5:E28)</f>
        <v>1062957.4812</v>
      </c>
      <c r="F29" s="73">
        <v>5434231.5715789404</v>
      </c>
      <c r="G29" s="73">
        <v>4485510.5715789404</v>
      </c>
      <c r="H29" s="73">
        <v>948721</v>
      </c>
      <c r="I29" s="81">
        <f t="shared" si="4"/>
        <v>912963.52962106001</v>
      </c>
      <c r="J29" s="82">
        <f t="shared" si="4"/>
        <v>798727.04842105974</v>
      </c>
      <c r="K29" s="81">
        <f t="shared" si="4"/>
        <v>114236.48120000004</v>
      </c>
    </row>
    <row r="30" spans="1:16" x14ac:dyDescent="0.15">
      <c r="F30" s="76"/>
      <c r="G30" s="76"/>
      <c r="H30" s="76"/>
      <c r="I30" s="81">
        <f t="shared" si="4"/>
        <v>0</v>
      </c>
      <c r="J30" s="82">
        <f t="shared" si="4"/>
        <v>0</v>
      </c>
      <c r="K30" s="81">
        <f t="shared" si="4"/>
        <v>0</v>
      </c>
    </row>
    <row r="32" spans="1:16" x14ac:dyDescent="0.15">
      <c r="M32" s="83">
        <f>C29-E32</f>
        <v>6347195.1012000004</v>
      </c>
    </row>
  </sheetData>
  <mergeCells count="8">
    <mergeCell ref="A1:E1"/>
    <mergeCell ref="D2:E2"/>
    <mergeCell ref="A29:B29"/>
    <mergeCell ref="A3:A4"/>
    <mergeCell ref="B3:B4"/>
    <mergeCell ref="C3:C4"/>
    <mergeCell ref="D3:D4"/>
    <mergeCell ref="E3:E4"/>
  </mergeCells>
  <phoneticPr fontId="42" type="noConversion"/>
  <printOptions horizontalCentered="1"/>
  <pageMargins left="0.70763888888888904" right="0.70763888888888904" top="0.74791666666666701" bottom="0.90416666666666701" header="0.31388888888888899" footer="0.31388888888888899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R143"/>
  <sheetViews>
    <sheetView showZeros="0" tabSelected="1" topLeftCell="B103" workbookViewId="0">
      <selection activeCell="O124" sqref="O124"/>
    </sheetView>
  </sheetViews>
  <sheetFormatPr defaultColWidth="8.875" defaultRowHeight="13.5" x14ac:dyDescent="0.15"/>
  <cols>
    <col min="1" max="1" width="35.75" style="39" customWidth="1"/>
    <col min="2" max="2" width="14.75" style="39" customWidth="1"/>
    <col min="3" max="3" width="24.875" style="39" customWidth="1"/>
    <col min="4" max="4" width="13.375" style="39" customWidth="1"/>
    <col min="5" max="5" width="14.75" style="39" customWidth="1"/>
    <col min="6" max="6" width="15.25" style="39" hidden="1" customWidth="1"/>
    <col min="7" max="7" width="7.25" style="39" hidden="1" customWidth="1"/>
    <col min="8" max="8" width="15.5" style="39" customWidth="1"/>
    <col min="9" max="10" width="11.5" style="39" customWidth="1"/>
    <col min="11" max="11" width="10.5" style="39" customWidth="1"/>
    <col min="12" max="13" width="12.75" style="39" customWidth="1"/>
    <col min="14" max="14" width="12.75" style="40" customWidth="1"/>
    <col min="15" max="15" width="19.625" style="39" customWidth="1"/>
    <col min="16" max="16" width="8.875" style="39" customWidth="1"/>
    <col min="17" max="17" width="21.25" style="39" customWidth="1"/>
    <col min="18" max="18" width="8.875" style="39" customWidth="1"/>
    <col min="19" max="16384" width="8.875" style="39"/>
  </cols>
  <sheetData>
    <row r="1" spans="1:18" ht="33.950000000000003" customHeight="1" x14ac:dyDescent="0.15">
      <c r="A1" s="3" t="s">
        <v>269</v>
      </c>
      <c r="B1" s="3"/>
      <c r="C1" s="3"/>
      <c r="D1" s="3"/>
      <c r="E1" s="3"/>
      <c r="F1" s="3"/>
      <c r="G1" s="3"/>
      <c r="H1" s="3"/>
      <c r="I1" s="52"/>
      <c r="J1" s="52"/>
      <c r="K1" s="52"/>
      <c r="L1" s="52"/>
      <c r="M1" s="52"/>
      <c r="N1" s="53"/>
    </row>
    <row r="2" spans="1:18" ht="20.100000000000001" customHeight="1" x14ac:dyDescent="0.15">
      <c r="A2" s="41"/>
      <c r="B2" s="41"/>
      <c r="C2" s="41"/>
      <c r="D2" s="41"/>
      <c r="E2" s="41"/>
      <c r="F2" s="41"/>
      <c r="G2" s="4" t="s">
        <v>1</v>
      </c>
      <c r="H2" s="4"/>
      <c r="I2" s="54"/>
      <c r="J2" s="54"/>
      <c r="K2" s="54"/>
      <c r="L2" s="54"/>
      <c r="M2" s="54"/>
      <c r="N2" s="55"/>
    </row>
    <row r="3" spans="1:18" ht="31.9" customHeight="1" x14ac:dyDescent="0.15">
      <c r="A3" s="5" t="s">
        <v>270</v>
      </c>
      <c r="B3" s="12"/>
      <c r="C3" s="5" t="s">
        <v>271</v>
      </c>
      <c r="D3" s="7"/>
      <c r="E3" s="7"/>
      <c r="F3" s="7"/>
      <c r="G3" s="7"/>
      <c r="H3" s="12"/>
      <c r="I3" s="56"/>
      <c r="J3" s="56"/>
      <c r="K3" s="56"/>
      <c r="L3" s="56"/>
      <c r="M3" s="56"/>
      <c r="N3" s="57"/>
      <c r="R3" s="39" t="s">
        <v>272</v>
      </c>
    </row>
    <row r="4" spans="1:18" ht="31.9" customHeight="1" x14ac:dyDescent="0.15">
      <c r="A4" s="23" t="s">
        <v>273</v>
      </c>
      <c r="B4" s="23" t="s">
        <v>5</v>
      </c>
      <c r="C4" s="20" t="s">
        <v>273</v>
      </c>
      <c r="D4" s="23" t="s">
        <v>274</v>
      </c>
      <c r="E4" s="14" t="s">
        <v>5</v>
      </c>
      <c r="F4" s="44"/>
      <c r="G4" s="44"/>
      <c r="H4" s="14" t="s">
        <v>219</v>
      </c>
      <c r="I4" s="58"/>
      <c r="J4" s="58"/>
      <c r="K4" s="58"/>
      <c r="L4" s="58"/>
      <c r="M4" s="58"/>
      <c r="N4" s="59"/>
      <c r="Q4" s="39" t="s">
        <v>275</v>
      </c>
    </row>
    <row r="5" spans="1:18" ht="18" customHeight="1" x14ac:dyDescent="0.15">
      <c r="A5" s="23"/>
      <c r="B5" s="23"/>
      <c r="C5" s="18"/>
      <c r="D5" s="23"/>
      <c r="E5" s="14"/>
      <c r="F5" s="45"/>
      <c r="G5" s="42"/>
      <c r="H5" s="14"/>
      <c r="I5" s="43" t="s">
        <v>276</v>
      </c>
      <c r="J5" s="43"/>
      <c r="K5" s="43" t="s">
        <v>277</v>
      </c>
      <c r="L5" s="43" t="s">
        <v>278</v>
      </c>
      <c r="M5" s="43" t="s">
        <v>279</v>
      </c>
      <c r="N5" s="60" t="s">
        <v>280</v>
      </c>
      <c r="Q5" s="39" t="s">
        <v>281</v>
      </c>
      <c r="R5" s="39" t="s">
        <v>5</v>
      </c>
    </row>
    <row r="6" spans="1:18" ht="21" customHeight="1" x14ac:dyDescent="0.15">
      <c r="A6" s="34" t="s">
        <v>282</v>
      </c>
      <c r="B6" s="34">
        <v>56</v>
      </c>
      <c r="C6" s="34" t="s">
        <v>283</v>
      </c>
      <c r="D6" s="34"/>
      <c r="E6" s="34"/>
      <c r="F6" s="46"/>
      <c r="G6" s="34"/>
      <c r="H6" s="34"/>
      <c r="I6" s="34">
        <v>56</v>
      </c>
      <c r="J6" s="46">
        <f>B6-I6</f>
        <v>0</v>
      </c>
      <c r="K6" s="34">
        <v>0</v>
      </c>
      <c r="L6" s="34">
        <v>0</v>
      </c>
      <c r="M6" s="34">
        <v>0</v>
      </c>
      <c r="N6" s="46">
        <f>E6-L6</f>
        <v>0</v>
      </c>
      <c r="O6" s="39" t="s">
        <v>284</v>
      </c>
      <c r="P6" s="39">
        <v>47000</v>
      </c>
      <c r="Q6" s="39" t="s">
        <v>285</v>
      </c>
      <c r="R6" s="39">
        <v>1212</v>
      </c>
    </row>
    <row r="7" spans="1:18" ht="21" customHeight="1" x14ac:dyDescent="0.15">
      <c r="A7" s="34" t="s">
        <v>286</v>
      </c>
      <c r="B7" s="34">
        <v>2491</v>
      </c>
      <c r="C7" s="34" t="s">
        <v>287</v>
      </c>
      <c r="D7" s="34">
        <f>E7+H7</f>
        <v>1212</v>
      </c>
      <c r="E7" s="34">
        <v>492</v>
      </c>
      <c r="F7" s="46"/>
      <c r="G7" s="34"/>
      <c r="H7" s="34">
        <v>720</v>
      </c>
      <c r="I7" s="34">
        <v>3559</v>
      </c>
      <c r="J7" s="46">
        <f t="shared" ref="J7:J70" si="0">B7-I7</f>
        <v>-1068</v>
      </c>
      <c r="K7" s="34">
        <v>0</v>
      </c>
      <c r="L7" s="34">
        <v>0</v>
      </c>
      <c r="M7" s="34">
        <v>0</v>
      </c>
      <c r="N7" s="46">
        <f t="shared" ref="N7:N20" si="1">E7-L7</f>
        <v>492</v>
      </c>
      <c r="O7" s="39" t="s">
        <v>288</v>
      </c>
      <c r="P7" s="39">
        <v>2491</v>
      </c>
      <c r="Q7" s="39" t="s">
        <v>289</v>
      </c>
      <c r="R7" s="39">
        <v>12332</v>
      </c>
    </row>
    <row r="8" spans="1:18" ht="21" customHeight="1" x14ac:dyDescent="0.15">
      <c r="A8" s="34" t="s">
        <v>290</v>
      </c>
      <c r="B8" s="34">
        <v>36619</v>
      </c>
      <c r="C8" s="34" t="s">
        <v>291</v>
      </c>
      <c r="D8" s="34">
        <f t="shared" ref="D8:D19" si="2">E8+H8</f>
        <v>12332</v>
      </c>
      <c r="E8" s="34">
        <v>128</v>
      </c>
      <c r="F8" s="34"/>
      <c r="G8" s="34"/>
      <c r="H8" s="34">
        <v>12204</v>
      </c>
      <c r="I8" s="34">
        <v>40857</v>
      </c>
      <c r="J8" s="46">
        <f t="shared" si="0"/>
        <v>-4238</v>
      </c>
      <c r="K8" s="34">
        <v>2010</v>
      </c>
      <c r="L8" s="34">
        <v>0</v>
      </c>
      <c r="M8" s="34">
        <v>2010</v>
      </c>
      <c r="N8" s="46">
        <f t="shared" si="1"/>
        <v>128</v>
      </c>
      <c r="O8" s="39" t="s">
        <v>292</v>
      </c>
      <c r="P8" s="39">
        <v>68</v>
      </c>
      <c r="Q8" s="39" t="s">
        <v>293</v>
      </c>
      <c r="R8" s="39">
        <v>0</v>
      </c>
    </row>
    <row r="9" spans="1:18" ht="21" customHeight="1" x14ac:dyDescent="0.15">
      <c r="A9" s="34" t="s">
        <v>294</v>
      </c>
      <c r="B9" s="34">
        <v>9009</v>
      </c>
      <c r="C9" s="34" t="s">
        <v>295</v>
      </c>
      <c r="D9" s="34">
        <f t="shared" si="2"/>
        <v>0</v>
      </c>
      <c r="E9" s="34">
        <v>0</v>
      </c>
      <c r="F9" s="34"/>
      <c r="G9" s="34"/>
      <c r="H9" s="34"/>
      <c r="I9" s="34">
        <v>10667</v>
      </c>
      <c r="J9" s="46">
        <f t="shared" si="0"/>
        <v>-1658</v>
      </c>
      <c r="K9" s="34">
        <v>0</v>
      </c>
      <c r="L9" s="34">
        <v>0</v>
      </c>
      <c r="M9" s="34">
        <v>0</v>
      </c>
      <c r="N9" s="46">
        <f t="shared" si="1"/>
        <v>0</v>
      </c>
      <c r="O9" s="39" t="s">
        <v>296</v>
      </c>
      <c r="P9" s="39">
        <v>36619</v>
      </c>
      <c r="Q9" s="39" t="s">
        <v>297</v>
      </c>
      <c r="R9" s="39">
        <v>0</v>
      </c>
    </row>
    <row r="10" spans="1:18" ht="21" customHeight="1" x14ac:dyDescent="0.15">
      <c r="A10" s="34" t="s">
        <v>298</v>
      </c>
      <c r="B10" s="34">
        <f>1385319-19000-3000-1000</f>
        <v>1362319</v>
      </c>
      <c r="C10" s="34" t="s">
        <v>299</v>
      </c>
      <c r="D10" s="34">
        <f t="shared" si="2"/>
        <v>1389802</v>
      </c>
      <c r="E10" s="34">
        <f>1405688+15238-48000</f>
        <v>1372926</v>
      </c>
      <c r="F10" s="34"/>
      <c r="G10" s="34"/>
      <c r="H10" s="34">
        <v>16876</v>
      </c>
      <c r="I10" s="34">
        <v>1075984</v>
      </c>
      <c r="J10" s="46">
        <f t="shared" si="0"/>
        <v>286335</v>
      </c>
      <c r="K10" s="34">
        <v>1125126</v>
      </c>
      <c r="L10" s="34">
        <v>1118126</v>
      </c>
      <c r="M10" s="34">
        <v>7000</v>
      </c>
      <c r="N10" s="46">
        <f t="shared" si="1"/>
        <v>254800</v>
      </c>
      <c r="O10" s="39" t="s">
        <v>300</v>
      </c>
      <c r="P10" s="39">
        <v>49316</v>
      </c>
      <c r="Q10" s="39" t="s">
        <v>301</v>
      </c>
      <c r="R10" s="39">
        <v>0</v>
      </c>
    </row>
    <row r="11" spans="1:18" ht="21" customHeight="1" x14ac:dyDescent="0.15">
      <c r="A11" s="34" t="s">
        <v>302</v>
      </c>
      <c r="B11" s="34">
        <f>10218+3000+1000</f>
        <v>14218</v>
      </c>
      <c r="C11" s="34" t="s">
        <v>303</v>
      </c>
      <c r="D11" s="34">
        <f t="shared" si="2"/>
        <v>0</v>
      </c>
      <c r="E11" s="34">
        <v>0</v>
      </c>
      <c r="F11" s="34"/>
      <c r="G11" s="34"/>
      <c r="H11" s="34"/>
      <c r="I11" s="34">
        <v>13112</v>
      </c>
      <c r="J11" s="46">
        <f t="shared" si="0"/>
        <v>1106</v>
      </c>
      <c r="K11" s="34">
        <v>10440</v>
      </c>
      <c r="L11" s="34">
        <v>9</v>
      </c>
      <c r="M11" s="34">
        <v>10431</v>
      </c>
      <c r="N11" s="46">
        <f t="shared" si="1"/>
        <v>-9</v>
      </c>
      <c r="O11" s="39" t="s">
        <v>304</v>
      </c>
      <c r="P11" s="39">
        <v>10218</v>
      </c>
      <c r="Q11" s="39" t="s">
        <v>305</v>
      </c>
      <c r="R11" s="39">
        <v>0</v>
      </c>
    </row>
    <row r="12" spans="1:18" ht="21" customHeight="1" x14ac:dyDescent="0.15">
      <c r="A12" s="34" t="s">
        <v>306</v>
      </c>
      <c r="B12" s="34">
        <f>49316+19000</f>
        <v>68316</v>
      </c>
      <c r="C12" s="34" t="s">
        <v>307</v>
      </c>
      <c r="D12" s="34">
        <f t="shared" si="2"/>
        <v>151652</v>
      </c>
      <c r="E12" s="34">
        <v>146674</v>
      </c>
      <c r="F12" s="34"/>
      <c r="G12" s="34"/>
      <c r="H12" s="34">
        <v>4978</v>
      </c>
      <c r="I12" s="34">
        <v>62114</v>
      </c>
      <c r="J12" s="46">
        <f t="shared" si="0"/>
        <v>6202</v>
      </c>
      <c r="K12" s="34">
        <v>130916</v>
      </c>
      <c r="L12" s="34">
        <v>130103</v>
      </c>
      <c r="M12" s="34">
        <v>813</v>
      </c>
      <c r="N12" s="46">
        <f t="shared" si="1"/>
        <v>16571</v>
      </c>
      <c r="O12" s="39" t="s">
        <v>308</v>
      </c>
      <c r="P12" s="39">
        <v>1385319</v>
      </c>
      <c r="Q12" s="39" t="s">
        <v>309</v>
      </c>
      <c r="R12" s="39">
        <v>0</v>
      </c>
    </row>
    <row r="13" spans="1:18" ht="21" customHeight="1" x14ac:dyDescent="0.15">
      <c r="A13" s="34" t="s">
        <v>310</v>
      </c>
      <c r="B13" s="34">
        <v>47000</v>
      </c>
      <c r="C13" s="34" t="s">
        <v>311</v>
      </c>
      <c r="D13" s="34">
        <f t="shared" si="2"/>
        <v>2017</v>
      </c>
      <c r="E13" s="34">
        <v>2017</v>
      </c>
      <c r="F13" s="34"/>
      <c r="G13" s="34"/>
      <c r="H13" s="34"/>
      <c r="I13" s="34">
        <v>40000</v>
      </c>
      <c r="J13" s="46">
        <f t="shared" si="0"/>
        <v>7000</v>
      </c>
      <c r="K13" s="34">
        <v>3585</v>
      </c>
      <c r="L13" s="34">
        <v>3585</v>
      </c>
      <c r="M13" s="34">
        <v>0</v>
      </c>
      <c r="N13" s="46">
        <f t="shared" si="1"/>
        <v>-1568</v>
      </c>
      <c r="O13" s="39" t="s">
        <v>312</v>
      </c>
      <c r="P13" s="39">
        <v>369</v>
      </c>
      <c r="Q13" s="39" t="s">
        <v>313</v>
      </c>
      <c r="R13" s="39">
        <v>0</v>
      </c>
    </row>
    <row r="14" spans="1:18" ht="21" customHeight="1" x14ac:dyDescent="0.15">
      <c r="A14" s="34" t="s">
        <v>314</v>
      </c>
      <c r="B14" s="34">
        <v>116788</v>
      </c>
      <c r="C14" s="34" t="s">
        <v>315</v>
      </c>
      <c r="D14" s="34">
        <f t="shared" si="2"/>
        <v>10</v>
      </c>
      <c r="E14" s="34">
        <v>10</v>
      </c>
      <c r="F14" s="46"/>
      <c r="G14" s="34"/>
      <c r="H14" s="34"/>
      <c r="I14" s="34">
        <v>89197</v>
      </c>
      <c r="J14" s="46">
        <f t="shared" si="0"/>
        <v>27591</v>
      </c>
      <c r="K14" s="34">
        <v>0</v>
      </c>
      <c r="L14" s="34">
        <v>0</v>
      </c>
      <c r="M14" s="34">
        <v>0</v>
      </c>
      <c r="N14" s="46">
        <f t="shared" si="1"/>
        <v>10</v>
      </c>
      <c r="O14" s="39" t="s">
        <v>316</v>
      </c>
      <c r="P14" s="39">
        <v>11885</v>
      </c>
      <c r="Q14" s="39" t="s">
        <v>317</v>
      </c>
      <c r="R14" s="39">
        <v>0</v>
      </c>
    </row>
    <row r="15" spans="1:18" ht="21" customHeight="1" x14ac:dyDescent="0.15">
      <c r="A15" s="34" t="s">
        <v>318</v>
      </c>
      <c r="B15" s="34"/>
      <c r="C15" s="34" t="s">
        <v>319</v>
      </c>
      <c r="D15" s="34">
        <f t="shared" si="2"/>
        <v>0</v>
      </c>
      <c r="E15" s="34">
        <v>0</v>
      </c>
      <c r="F15" s="46"/>
      <c r="G15" s="34"/>
      <c r="H15" s="34"/>
      <c r="I15" s="34">
        <v>59</v>
      </c>
      <c r="J15" s="46">
        <f t="shared" si="0"/>
        <v>-59</v>
      </c>
      <c r="K15" s="34">
        <v>0</v>
      </c>
      <c r="L15" s="34">
        <v>0</v>
      </c>
      <c r="M15" s="34">
        <v>0</v>
      </c>
      <c r="N15" s="46">
        <f t="shared" si="1"/>
        <v>0</v>
      </c>
      <c r="O15" s="39" t="s">
        <v>320</v>
      </c>
      <c r="P15" s="39">
        <v>9009</v>
      </c>
      <c r="Q15" s="39" t="s">
        <v>321</v>
      </c>
      <c r="R15" s="39">
        <v>1422564</v>
      </c>
    </row>
    <row r="16" spans="1:18" ht="21" customHeight="1" x14ac:dyDescent="0.15">
      <c r="A16" s="34" t="s">
        <v>322</v>
      </c>
      <c r="B16" s="34">
        <v>23986</v>
      </c>
      <c r="C16" s="34" t="s">
        <v>323</v>
      </c>
      <c r="D16" s="34">
        <f t="shared" si="2"/>
        <v>16695</v>
      </c>
      <c r="E16" s="34">
        <v>13983</v>
      </c>
      <c r="F16" s="47"/>
      <c r="G16" s="34"/>
      <c r="H16" s="34">
        <f>600+2112</f>
        <v>2712</v>
      </c>
      <c r="I16" s="34">
        <v>7500</v>
      </c>
      <c r="J16" s="46">
        <f t="shared" si="0"/>
        <v>16486</v>
      </c>
      <c r="K16" s="34">
        <v>14969.83</v>
      </c>
      <c r="L16" s="34">
        <v>14969.83</v>
      </c>
      <c r="M16" s="34"/>
      <c r="N16" s="46">
        <f t="shared" si="1"/>
        <v>-986.82999999999993</v>
      </c>
      <c r="O16" s="39" t="s">
        <v>324</v>
      </c>
      <c r="P16" s="39">
        <v>116788</v>
      </c>
      <c r="Q16" s="39" t="s">
        <v>325</v>
      </c>
      <c r="R16" s="39">
        <v>0</v>
      </c>
    </row>
    <row r="17" spans="1:18" ht="21" customHeight="1" x14ac:dyDescent="0.15">
      <c r="A17" s="34" t="s">
        <v>326</v>
      </c>
      <c r="B17" s="34">
        <v>11885</v>
      </c>
      <c r="C17" s="34" t="s">
        <v>327</v>
      </c>
      <c r="D17" s="34">
        <f t="shared" si="2"/>
        <v>0</v>
      </c>
      <c r="E17" s="34">
        <v>0</v>
      </c>
      <c r="F17" s="34"/>
      <c r="G17" s="34"/>
      <c r="H17" s="34"/>
      <c r="I17" s="34">
        <v>13369.83</v>
      </c>
      <c r="J17" s="46">
        <f t="shared" si="0"/>
        <v>-1484.83</v>
      </c>
      <c r="K17" s="34">
        <v>9000</v>
      </c>
      <c r="L17" s="34">
        <v>9000</v>
      </c>
      <c r="M17" s="34">
        <v>0</v>
      </c>
      <c r="N17" s="46">
        <f t="shared" si="1"/>
        <v>-9000</v>
      </c>
      <c r="O17" s="39" t="s">
        <v>328</v>
      </c>
      <c r="P17" s="39">
        <v>23986</v>
      </c>
      <c r="Q17" s="39" t="s">
        <v>329</v>
      </c>
      <c r="R17" s="39">
        <v>0</v>
      </c>
    </row>
    <row r="18" spans="1:18" ht="21" customHeight="1" x14ac:dyDescent="0.15">
      <c r="A18" s="34" t="s">
        <v>330</v>
      </c>
      <c r="B18" s="34">
        <f>H20</f>
        <v>37490</v>
      </c>
      <c r="C18" s="34" t="s">
        <v>331</v>
      </c>
      <c r="D18" s="34">
        <f t="shared" si="2"/>
        <v>70122</v>
      </c>
      <c r="E18" s="34">
        <f>22122+48000</f>
        <v>70122</v>
      </c>
      <c r="F18" s="34"/>
      <c r="G18" s="34"/>
      <c r="H18" s="34"/>
      <c r="I18" s="34">
        <v>20254</v>
      </c>
      <c r="J18" s="46">
        <f t="shared" si="0"/>
        <v>17236</v>
      </c>
      <c r="K18" s="34">
        <v>20280</v>
      </c>
      <c r="L18" s="34">
        <v>20280</v>
      </c>
      <c r="M18" s="34">
        <v>0</v>
      </c>
      <c r="N18" s="46">
        <f t="shared" si="1"/>
        <v>49842</v>
      </c>
      <c r="O18" s="39" t="s">
        <v>332</v>
      </c>
      <c r="P18" s="39">
        <v>0</v>
      </c>
      <c r="Q18" s="39" t="s">
        <v>333</v>
      </c>
      <c r="R18" s="39">
        <v>0</v>
      </c>
    </row>
    <row r="19" spans="1:18" ht="21" customHeight="1" x14ac:dyDescent="0.15">
      <c r="A19" s="34"/>
      <c r="B19" s="34"/>
      <c r="C19" s="34" t="s">
        <v>334</v>
      </c>
      <c r="D19" s="34">
        <f t="shared" si="2"/>
        <v>86335</v>
      </c>
      <c r="E19" s="34">
        <v>86335</v>
      </c>
      <c r="F19" s="48"/>
      <c r="G19" s="34"/>
      <c r="H19" s="34"/>
      <c r="I19" s="34"/>
      <c r="J19" s="46">
        <f t="shared" si="0"/>
        <v>0</v>
      </c>
      <c r="K19" s="34">
        <v>60402</v>
      </c>
      <c r="L19" s="34">
        <v>60402</v>
      </c>
      <c r="M19" s="34">
        <v>0</v>
      </c>
      <c r="N19" s="46">
        <f t="shared" si="1"/>
        <v>25933</v>
      </c>
      <c r="O19" s="39" t="s">
        <v>335</v>
      </c>
      <c r="P19" s="39">
        <v>235</v>
      </c>
      <c r="Q19" s="39" t="s">
        <v>336</v>
      </c>
      <c r="R19" s="39">
        <v>0</v>
      </c>
    </row>
    <row r="20" spans="1:18" ht="27.6" customHeight="1" x14ac:dyDescent="0.15">
      <c r="A20" s="49" t="s">
        <v>337</v>
      </c>
      <c r="B20" s="50">
        <f>SUM(B6:B19)</f>
        <v>1730177</v>
      </c>
      <c r="C20" s="49" t="s">
        <v>338</v>
      </c>
      <c r="D20" s="50">
        <f>SUM(D7:D19)</f>
        <v>1730177</v>
      </c>
      <c r="E20" s="50">
        <f>SUM(E7:E19)</f>
        <v>1692687</v>
      </c>
      <c r="F20" s="50"/>
      <c r="G20" s="50"/>
      <c r="H20" s="50">
        <f>SUM(H6:H19)</f>
        <v>37490</v>
      </c>
      <c r="I20" s="50">
        <f>SUM(I6:I19)</f>
        <v>1376728.83</v>
      </c>
      <c r="J20" s="46">
        <f t="shared" si="0"/>
        <v>353448.16999999993</v>
      </c>
      <c r="K20" s="50">
        <v>1376728.83</v>
      </c>
      <c r="L20" s="50">
        <v>1356474.83</v>
      </c>
      <c r="M20" s="50">
        <v>20254</v>
      </c>
      <c r="N20" s="46">
        <f t="shared" si="1"/>
        <v>336212.16999999993</v>
      </c>
      <c r="Q20" s="39" t="s">
        <v>339</v>
      </c>
      <c r="R20" s="39">
        <v>0</v>
      </c>
    </row>
    <row r="21" spans="1:18" x14ac:dyDescent="0.15">
      <c r="J21" s="61">
        <f t="shared" si="0"/>
        <v>0</v>
      </c>
      <c r="M21" s="51">
        <f>H20-M20</f>
        <v>17236</v>
      </c>
      <c r="Q21" s="39" t="s">
        <v>340</v>
      </c>
      <c r="R21" s="39">
        <v>0</v>
      </c>
    </row>
    <row r="22" spans="1:18" x14ac:dyDescent="0.15">
      <c r="E22" s="51"/>
      <c r="J22" s="61">
        <f t="shared" si="0"/>
        <v>0</v>
      </c>
      <c r="Q22" s="39" t="s">
        <v>341</v>
      </c>
      <c r="R22" s="39">
        <v>0</v>
      </c>
    </row>
    <row r="23" spans="1:18" x14ac:dyDescent="0.15">
      <c r="J23" s="61">
        <f t="shared" si="0"/>
        <v>0</v>
      </c>
      <c r="Q23" s="39" t="s">
        <v>342</v>
      </c>
      <c r="R23" s="39">
        <v>0</v>
      </c>
    </row>
    <row r="24" spans="1:18" x14ac:dyDescent="0.15">
      <c r="J24" s="61">
        <f t="shared" si="0"/>
        <v>0</v>
      </c>
      <c r="Q24" s="39" t="s">
        <v>343</v>
      </c>
      <c r="R24" s="39">
        <v>0</v>
      </c>
    </row>
    <row r="25" spans="1:18" x14ac:dyDescent="0.15">
      <c r="J25" s="61">
        <f t="shared" si="0"/>
        <v>0</v>
      </c>
      <c r="Q25" s="39" t="s">
        <v>344</v>
      </c>
      <c r="R25" s="39">
        <v>0</v>
      </c>
    </row>
    <row r="26" spans="1:18" x14ac:dyDescent="0.15">
      <c r="J26" s="61">
        <f t="shared" si="0"/>
        <v>0</v>
      </c>
      <c r="Q26" s="39" t="s">
        <v>345</v>
      </c>
      <c r="R26" s="39">
        <v>0</v>
      </c>
    </row>
    <row r="27" spans="1:18" x14ac:dyDescent="0.15">
      <c r="J27" s="61">
        <f t="shared" si="0"/>
        <v>0</v>
      </c>
      <c r="Q27" s="39" t="s">
        <v>346</v>
      </c>
      <c r="R27" s="39">
        <v>0</v>
      </c>
    </row>
    <row r="28" spans="1:18" x14ac:dyDescent="0.15">
      <c r="J28" s="61">
        <f t="shared" si="0"/>
        <v>0</v>
      </c>
      <c r="Q28" s="39" t="s">
        <v>347</v>
      </c>
      <c r="R28" s="39">
        <v>0</v>
      </c>
    </row>
    <row r="29" spans="1:18" x14ac:dyDescent="0.15">
      <c r="J29" s="61">
        <f t="shared" si="0"/>
        <v>0</v>
      </c>
      <c r="Q29" s="39" t="s">
        <v>343</v>
      </c>
      <c r="R29" s="39">
        <v>0</v>
      </c>
    </row>
    <row r="30" spans="1:18" x14ac:dyDescent="0.15">
      <c r="J30" s="61">
        <f t="shared" si="0"/>
        <v>0</v>
      </c>
      <c r="Q30" s="39" t="s">
        <v>344</v>
      </c>
      <c r="R30" s="39">
        <v>0</v>
      </c>
    </row>
    <row r="31" spans="1:18" x14ac:dyDescent="0.15">
      <c r="J31" s="61">
        <f t="shared" si="0"/>
        <v>0</v>
      </c>
      <c r="Q31" s="39" t="s">
        <v>348</v>
      </c>
      <c r="R31" s="39">
        <v>0</v>
      </c>
    </row>
    <row r="32" spans="1:18" x14ac:dyDescent="0.15">
      <c r="J32" s="61">
        <f t="shared" si="0"/>
        <v>0</v>
      </c>
      <c r="Q32" s="39" t="s">
        <v>349</v>
      </c>
      <c r="R32" s="39">
        <v>0</v>
      </c>
    </row>
    <row r="33" spans="10:18" x14ac:dyDescent="0.15">
      <c r="J33" s="61">
        <f t="shared" si="0"/>
        <v>0</v>
      </c>
      <c r="Q33" s="39" t="s">
        <v>350</v>
      </c>
      <c r="R33" s="39">
        <v>0</v>
      </c>
    </row>
    <row r="34" spans="10:18" x14ac:dyDescent="0.15">
      <c r="J34" s="61">
        <f t="shared" si="0"/>
        <v>0</v>
      </c>
      <c r="Q34" s="39" t="s">
        <v>351</v>
      </c>
      <c r="R34" s="39">
        <v>0</v>
      </c>
    </row>
    <row r="35" spans="10:18" x14ac:dyDescent="0.15">
      <c r="J35" s="61">
        <f t="shared" si="0"/>
        <v>0</v>
      </c>
      <c r="Q35" s="39" t="s">
        <v>352</v>
      </c>
      <c r="R35" s="39">
        <v>0</v>
      </c>
    </row>
    <row r="36" spans="10:18" x14ac:dyDescent="0.15">
      <c r="J36" s="61">
        <f t="shared" si="0"/>
        <v>0</v>
      </c>
      <c r="Q36" s="39" t="s">
        <v>353</v>
      </c>
      <c r="R36" s="39">
        <v>0</v>
      </c>
    </row>
    <row r="37" spans="10:18" x14ac:dyDescent="0.15">
      <c r="J37" s="61">
        <f t="shared" si="0"/>
        <v>0</v>
      </c>
      <c r="Q37" s="39" t="s">
        <v>354</v>
      </c>
      <c r="R37" s="39">
        <v>0</v>
      </c>
    </row>
    <row r="38" spans="10:18" x14ac:dyDescent="0.15">
      <c r="J38" s="61">
        <f t="shared" si="0"/>
        <v>0</v>
      </c>
      <c r="Q38" s="39" t="s">
        <v>355</v>
      </c>
      <c r="R38" s="39">
        <v>151652</v>
      </c>
    </row>
    <row r="39" spans="10:18" x14ac:dyDescent="0.15">
      <c r="J39" s="61">
        <f t="shared" si="0"/>
        <v>0</v>
      </c>
      <c r="Q39" s="39" t="s">
        <v>356</v>
      </c>
      <c r="R39" s="39">
        <v>0</v>
      </c>
    </row>
    <row r="40" spans="10:18" x14ac:dyDescent="0.15">
      <c r="J40" s="61">
        <f t="shared" si="0"/>
        <v>0</v>
      </c>
      <c r="Q40" s="39" t="s">
        <v>357</v>
      </c>
      <c r="R40" s="39">
        <v>0</v>
      </c>
    </row>
    <row r="41" spans="10:18" x14ac:dyDescent="0.15">
      <c r="J41" s="61">
        <f t="shared" si="0"/>
        <v>0</v>
      </c>
      <c r="Q41" s="39" t="s">
        <v>358</v>
      </c>
      <c r="R41" s="39">
        <v>0</v>
      </c>
    </row>
    <row r="42" spans="10:18" x14ac:dyDescent="0.15">
      <c r="J42" s="61">
        <f t="shared" si="0"/>
        <v>0</v>
      </c>
      <c r="Q42" s="39" t="s">
        <v>359</v>
      </c>
      <c r="R42" s="39">
        <v>0</v>
      </c>
    </row>
    <row r="43" spans="10:18" x14ac:dyDescent="0.15">
      <c r="J43" s="61">
        <f t="shared" si="0"/>
        <v>0</v>
      </c>
      <c r="Q43" s="39" t="s">
        <v>360</v>
      </c>
      <c r="R43" s="39">
        <v>0</v>
      </c>
    </row>
    <row r="44" spans="10:18" x14ac:dyDescent="0.15">
      <c r="J44" s="61">
        <f t="shared" si="0"/>
        <v>0</v>
      </c>
      <c r="Q44" s="39" t="s">
        <v>361</v>
      </c>
      <c r="R44" s="39">
        <v>103589</v>
      </c>
    </row>
    <row r="45" spans="10:18" x14ac:dyDescent="0.15">
      <c r="J45" s="61">
        <f t="shared" si="0"/>
        <v>0</v>
      </c>
      <c r="Q45" s="39" t="s">
        <v>359</v>
      </c>
      <c r="R45" s="39">
        <v>46380.77</v>
      </c>
    </row>
    <row r="46" spans="10:18" x14ac:dyDescent="0.15">
      <c r="J46" s="61">
        <f t="shared" si="0"/>
        <v>0</v>
      </c>
      <c r="Q46" s="39" t="s">
        <v>362</v>
      </c>
      <c r="R46" s="39">
        <v>39743.230000000003</v>
      </c>
    </row>
    <row r="47" spans="10:18" x14ac:dyDescent="0.15">
      <c r="J47" s="61">
        <f t="shared" si="0"/>
        <v>0</v>
      </c>
      <c r="Q47" s="39" t="s">
        <v>363</v>
      </c>
      <c r="R47" s="39">
        <v>9766</v>
      </c>
    </row>
    <row r="48" spans="10:18" x14ac:dyDescent="0.15">
      <c r="J48" s="61">
        <f t="shared" si="0"/>
        <v>0</v>
      </c>
      <c r="Q48" s="39" t="s">
        <v>364</v>
      </c>
      <c r="R48" s="39">
        <v>7699</v>
      </c>
    </row>
    <row r="49" spans="10:18" x14ac:dyDescent="0.15">
      <c r="J49" s="61">
        <f t="shared" si="0"/>
        <v>0</v>
      </c>
      <c r="Q49" s="39" t="s">
        <v>365</v>
      </c>
      <c r="R49" s="39">
        <v>47000</v>
      </c>
    </row>
    <row r="50" spans="10:18" x14ac:dyDescent="0.15">
      <c r="J50" s="61">
        <f t="shared" si="0"/>
        <v>0</v>
      </c>
      <c r="Q50" s="39" t="s">
        <v>366</v>
      </c>
      <c r="R50" s="39">
        <v>0</v>
      </c>
    </row>
    <row r="51" spans="10:18" x14ac:dyDescent="0.15">
      <c r="J51" s="61">
        <f t="shared" si="0"/>
        <v>0</v>
      </c>
      <c r="Q51" s="39" t="s">
        <v>367</v>
      </c>
      <c r="R51" s="39">
        <v>0</v>
      </c>
    </row>
    <row r="52" spans="10:18" x14ac:dyDescent="0.15">
      <c r="J52" s="61">
        <f t="shared" si="0"/>
        <v>0</v>
      </c>
      <c r="Q52" s="39" t="s">
        <v>368</v>
      </c>
      <c r="R52" s="39">
        <v>0</v>
      </c>
    </row>
    <row r="53" spans="10:18" x14ac:dyDescent="0.15">
      <c r="J53" s="61">
        <f t="shared" si="0"/>
        <v>0</v>
      </c>
      <c r="Q53" s="39" t="s">
        <v>369</v>
      </c>
      <c r="R53" s="39">
        <v>47000</v>
      </c>
    </row>
    <row r="54" spans="10:18" x14ac:dyDescent="0.15">
      <c r="J54" s="61">
        <f t="shared" si="0"/>
        <v>0</v>
      </c>
      <c r="Q54" s="39" t="s">
        <v>370</v>
      </c>
      <c r="R54" s="39">
        <v>0</v>
      </c>
    </row>
    <row r="55" spans="10:18" x14ac:dyDescent="0.15">
      <c r="J55" s="61">
        <f t="shared" si="0"/>
        <v>0</v>
      </c>
      <c r="Q55" s="39" t="s">
        <v>371</v>
      </c>
      <c r="R55" s="39">
        <v>0</v>
      </c>
    </row>
    <row r="56" spans="10:18" x14ac:dyDescent="0.15">
      <c r="J56" s="61">
        <f t="shared" si="0"/>
        <v>0</v>
      </c>
      <c r="Q56" s="39" t="s">
        <v>372</v>
      </c>
      <c r="R56" s="39">
        <v>0</v>
      </c>
    </row>
    <row r="57" spans="10:18" x14ac:dyDescent="0.15">
      <c r="J57" s="61">
        <f t="shared" si="0"/>
        <v>0</v>
      </c>
      <c r="Q57" s="39" t="s">
        <v>373</v>
      </c>
      <c r="R57" s="39">
        <v>0</v>
      </c>
    </row>
    <row r="58" spans="10:18" x14ac:dyDescent="0.15">
      <c r="J58" s="61">
        <f t="shared" si="0"/>
        <v>0</v>
      </c>
      <c r="Q58" s="39" t="s">
        <v>374</v>
      </c>
      <c r="R58" s="39">
        <v>0</v>
      </c>
    </row>
    <row r="59" spans="10:18" x14ac:dyDescent="0.15">
      <c r="J59" s="61">
        <f t="shared" si="0"/>
        <v>0</v>
      </c>
      <c r="Q59" s="39" t="s">
        <v>375</v>
      </c>
      <c r="R59" s="39">
        <v>0</v>
      </c>
    </row>
    <row r="60" spans="10:18" x14ac:dyDescent="0.15">
      <c r="J60" s="61">
        <f t="shared" si="0"/>
        <v>0</v>
      </c>
      <c r="Q60" s="39" t="s">
        <v>376</v>
      </c>
      <c r="R60" s="39">
        <v>0</v>
      </c>
    </row>
    <row r="61" spans="10:18" x14ac:dyDescent="0.15">
      <c r="J61" s="61">
        <f t="shared" si="0"/>
        <v>0</v>
      </c>
      <c r="Q61" s="39" t="s">
        <v>377</v>
      </c>
      <c r="R61" s="39">
        <v>0</v>
      </c>
    </row>
    <row r="62" spans="10:18" x14ac:dyDescent="0.15">
      <c r="J62" s="61">
        <f t="shared" si="0"/>
        <v>0</v>
      </c>
      <c r="Q62" s="39" t="s">
        <v>378</v>
      </c>
      <c r="R62" s="39">
        <v>0</v>
      </c>
    </row>
    <row r="63" spans="10:18" x14ac:dyDescent="0.15">
      <c r="J63" s="61">
        <f t="shared" si="0"/>
        <v>0</v>
      </c>
      <c r="Q63" s="39" t="s">
        <v>379</v>
      </c>
      <c r="R63" s="39">
        <v>0</v>
      </c>
    </row>
    <row r="64" spans="10:18" x14ac:dyDescent="0.15">
      <c r="J64" s="61">
        <f t="shared" si="0"/>
        <v>0</v>
      </c>
      <c r="Q64" s="39" t="s">
        <v>380</v>
      </c>
      <c r="R64" s="39">
        <v>0</v>
      </c>
    </row>
    <row r="65" spans="10:18" x14ac:dyDescent="0.15">
      <c r="J65" s="61">
        <f t="shared" si="0"/>
        <v>0</v>
      </c>
      <c r="Q65" s="39" t="s">
        <v>381</v>
      </c>
      <c r="R65" s="39">
        <v>0</v>
      </c>
    </row>
    <row r="66" spans="10:18" x14ac:dyDescent="0.15">
      <c r="J66" s="61">
        <f t="shared" si="0"/>
        <v>0</v>
      </c>
      <c r="Q66" s="39" t="s">
        <v>382</v>
      </c>
      <c r="R66" s="39">
        <v>0</v>
      </c>
    </row>
    <row r="67" spans="10:18" x14ac:dyDescent="0.15">
      <c r="J67" s="61">
        <f t="shared" si="0"/>
        <v>0</v>
      </c>
      <c r="Q67" s="39" t="s">
        <v>383</v>
      </c>
      <c r="R67" s="39">
        <v>0</v>
      </c>
    </row>
    <row r="68" spans="10:18" x14ac:dyDescent="0.15">
      <c r="J68" s="61">
        <f t="shared" si="0"/>
        <v>0</v>
      </c>
      <c r="Q68" s="39" t="s">
        <v>384</v>
      </c>
      <c r="R68" s="39">
        <v>0</v>
      </c>
    </row>
    <row r="69" spans="10:18" x14ac:dyDescent="0.15">
      <c r="J69" s="61">
        <f t="shared" si="0"/>
        <v>0</v>
      </c>
      <c r="Q69" s="39" t="s">
        <v>385</v>
      </c>
      <c r="R69" s="39">
        <v>0</v>
      </c>
    </row>
    <row r="70" spans="10:18" x14ac:dyDescent="0.15">
      <c r="J70" s="61">
        <f t="shared" si="0"/>
        <v>0</v>
      </c>
      <c r="Q70" s="39" t="s">
        <v>386</v>
      </c>
      <c r="R70" s="39">
        <v>1063</v>
      </c>
    </row>
    <row r="71" spans="10:18" x14ac:dyDescent="0.15">
      <c r="J71" s="61">
        <f t="shared" ref="J71:J109" si="3">B71-I71</f>
        <v>0</v>
      </c>
      <c r="Q71" s="39" t="s">
        <v>387</v>
      </c>
      <c r="R71" s="39">
        <v>0</v>
      </c>
    </row>
    <row r="72" spans="10:18" x14ac:dyDescent="0.15">
      <c r="J72" s="61">
        <f t="shared" si="3"/>
        <v>0</v>
      </c>
      <c r="Q72" s="39" t="s">
        <v>388</v>
      </c>
      <c r="R72" s="39">
        <v>0</v>
      </c>
    </row>
    <row r="73" spans="10:18" x14ac:dyDescent="0.15">
      <c r="J73" s="61">
        <f t="shared" si="3"/>
        <v>0</v>
      </c>
      <c r="Q73" s="39" t="s">
        <v>389</v>
      </c>
      <c r="R73" s="39">
        <v>0</v>
      </c>
    </row>
    <row r="74" spans="10:18" x14ac:dyDescent="0.15">
      <c r="J74" s="61">
        <f t="shared" si="3"/>
        <v>0</v>
      </c>
      <c r="Q74" s="39" t="s">
        <v>390</v>
      </c>
      <c r="R74" s="39">
        <v>0</v>
      </c>
    </row>
    <row r="75" spans="10:18" x14ac:dyDescent="0.15">
      <c r="J75" s="61">
        <f t="shared" si="3"/>
        <v>0</v>
      </c>
      <c r="Q75" s="39" t="s">
        <v>391</v>
      </c>
      <c r="R75" s="39">
        <v>0</v>
      </c>
    </row>
    <row r="76" spans="10:18" x14ac:dyDescent="0.15">
      <c r="J76" s="61">
        <f t="shared" si="3"/>
        <v>0</v>
      </c>
      <c r="Q76" s="39" t="s">
        <v>392</v>
      </c>
      <c r="R76" s="39">
        <v>0</v>
      </c>
    </row>
    <row r="77" spans="10:18" x14ac:dyDescent="0.15">
      <c r="J77" s="61">
        <f t="shared" si="3"/>
        <v>0</v>
      </c>
      <c r="Q77" s="39" t="s">
        <v>393</v>
      </c>
      <c r="R77" s="39">
        <v>0</v>
      </c>
    </row>
    <row r="78" spans="10:18" x14ac:dyDescent="0.15">
      <c r="J78" s="61">
        <f t="shared" si="3"/>
        <v>0</v>
      </c>
      <c r="Q78" s="39" t="s">
        <v>394</v>
      </c>
      <c r="R78" s="39">
        <v>1063</v>
      </c>
    </row>
    <row r="79" spans="10:18" x14ac:dyDescent="0.15">
      <c r="J79" s="61">
        <f t="shared" si="3"/>
        <v>0</v>
      </c>
      <c r="Q79" s="39" t="s">
        <v>395</v>
      </c>
      <c r="R79" s="39">
        <v>2017</v>
      </c>
    </row>
    <row r="80" spans="10:18" x14ac:dyDescent="0.15">
      <c r="J80" s="61">
        <f t="shared" si="3"/>
        <v>0</v>
      </c>
      <c r="Q80" s="39" t="s">
        <v>396</v>
      </c>
      <c r="R80" s="39">
        <v>0</v>
      </c>
    </row>
    <row r="81" spans="10:18" x14ac:dyDescent="0.15">
      <c r="J81" s="61">
        <f t="shared" si="3"/>
        <v>0</v>
      </c>
      <c r="Q81" s="39" t="s">
        <v>397</v>
      </c>
      <c r="R81" s="39">
        <v>0</v>
      </c>
    </row>
    <row r="82" spans="10:18" x14ac:dyDescent="0.15">
      <c r="J82" s="61">
        <f t="shared" si="3"/>
        <v>0</v>
      </c>
      <c r="Q82" s="39" t="s">
        <v>398</v>
      </c>
      <c r="R82" s="39">
        <v>0</v>
      </c>
    </row>
    <row r="83" spans="10:18" x14ac:dyDescent="0.15">
      <c r="J83" s="61">
        <f t="shared" si="3"/>
        <v>0</v>
      </c>
      <c r="Q83" s="39" t="s">
        <v>399</v>
      </c>
      <c r="R83" s="39">
        <v>0</v>
      </c>
    </row>
    <row r="84" spans="10:18" x14ac:dyDescent="0.15">
      <c r="J84" s="61">
        <f t="shared" si="3"/>
        <v>0</v>
      </c>
      <c r="Q84" s="39" t="s">
        <v>400</v>
      </c>
      <c r="R84" s="39">
        <v>0</v>
      </c>
    </row>
    <row r="85" spans="10:18" x14ac:dyDescent="0.15">
      <c r="J85" s="61">
        <f t="shared" si="3"/>
        <v>0</v>
      </c>
      <c r="Q85" s="39" t="s">
        <v>401</v>
      </c>
      <c r="R85" s="39">
        <v>0</v>
      </c>
    </row>
    <row r="86" spans="10:18" x14ac:dyDescent="0.15">
      <c r="J86" s="61">
        <f t="shared" si="3"/>
        <v>0</v>
      </c>
      <c r="Q86" s="39" t="s">
        <v>402</v>
      </c>
      <c r="R86" s="39">
        <v>0</v>
      </c>
    </row>
    <row r="87" spans="10:18" x14ac:dyDescent="0.15">
      <c r="J87" s="61">
        <f t="shared" si="3"/>
        <v>0</v>
      </c>
      <c r="Q87" s="39" t="s">
        <v>403</v>
      </c>
      <c r="R87" s="39">
        <v>2017</v>
      </c>
    </row>
    <row r="88" spans="10:18" x14ac:dyDescent="0.15">
      <c r="J88" s="61">
        <f t="shared" si="3"/>
        <v>0</v>
      </c>
      <c r="Q88" s="39" t="s">
        <v>404</v>
      </c>
      <c r="R88" s="39">
        <v>80</v>
      </c>
    </row>
    <row r="89" spans="10:18" x14ac:dyDescent="0.15">
      <c r="J89" s="61">
        <f t="shared" si="3"/>
        <v>0</v>
      </c>
      <c r="Q89" s="39" t="s">
        <v>405</v>
      </c>
      <c r="R89" s="39">
        <v>560</v>
      </c>
    </row>
    <row r="90" spans="10:18" x14ac:dyDescent="0.15">
      <c r="J90" s="61">
        <f t="shared" si="3"/>
        <v>0</v>
      </c>
      <c r="Q90" s="39" t="s">
        <v>406</v>
      </c>
      <c r="R90" s="39">
        <v>0</v>
      </c>
    </row>
    <row r="91" spans="10:18" x14ac:dyDescent="0.15">
      <c r="J91" s="61">
        <f t="shared" si="3"/>
        <v>0</v>
      </c>
      <c r="Q91" s="39" t="s">
        <v>407</v>
      </c>
      <c r="R91" s="39">
        <v>0</v>
      </c>
    </row>
    <row r="92" spans="10:18" x14ac:dyDescent="0.15">
      <c r="J92" s="61">
        <f t="shared" si="3"/>
        <v>0</v>
      </c>
      <c r="Q92" s="39" t="s">
        <v>408</v>
      </c>
      <c r="R92" s="39">
        <v>1377</v>
      </c>
    </row>
    <row r="93" spans="10:18" x14ac:dyDescent="0.15">
      <c r="J93" s="61">
        <f t="shared" si="3"/>
        <v>0</v>
      </c>
      <c r="Q93" s="39" t="s">
        <v>409</v>
      </c>
      <c r="R93" s="39">
        <v>0</v>
      </c>
    </row>
    <row r="94" spans="10:18" x14ac:dyDescent="0.15">
      <c r="J94" s="61">
        <f t="shared" si="3"/>
        <v>0</v>
      </c>
      <c r="Q94" s="39" t="s">
        <v>410</v>
      </c>
      <c r="R94" s="39">
        <v>0</v>
      </c>
    </row>
    <row r="95" spans="10:18" x14ac:dyDescent="0.15">
      <c r="J95" s="61">
        <f t="shared" si="3"/>
        <v>0</v>
      </c>
      <c r="Q95" s="39" t="s">
        <v>411</v>
      </c>
      <c r="R95" s="39">
        <v>0</v>
      </c>
    </row>
    <row r="96" spans="10:18" x14ac:dyDescent="0.15">
      <c r="J96" s="61">
        <f t="shared" si="3"/>
        <v>0</v>
      </c>
      <c r="Q96" s="39" t="s">
        <v>412</v>
      </c>
      <c r="R96" s="39">
        <v>10</v>
      </c>
    </row>
    <row r="97" spans="10:18" x14ac:dyDescent="0.15">
      <c r="J97" s="61">
        <f t="shared" si="3"/>
        <v>0</v>
      </c>
      <c r="Q97" s="39" t="s">
        <v>413</v>
      </c>
      <c r="R97" s="39">
        <v>10</v>
      </c>
    </row>
    <row r="98" spans="10:18" x14ac:dyDescent="0.15">
      <c r="J98" s="61">
        <f t="shared" si="3"/>
        <v>0</v>
      </c>
      <c r="Q98" s="39" t="s">
        <v>414</v>
      </c>
      <c r="R98" s="39">
        <v>0</v>
      </c>
    </row>
    <row r="99" spans="10:18" x14ac:dyDescent="0.15">
      <c r="J99" s="61">
        <f t="shared" si="3"/>
        <v>0</v>
      </c>
      <c r="Q99" s="39" t="s">
        <v>415</v>
      </c>
      <c r="R99" s="39">
        <v>0</v>
      </c>
    </row>
    <row r="100" spans="10:18" x14ac:dyDescent="0.15">
      <c r="J100" s="61">
        <f t="shared" si="3"/>
        <v>0</v>
      </c>
      <c r="Q100" s="39" t="s">
        <v>416</v>
      </c>
      <c r="R100" s="39">
        <v>0</v>
      </c>
    </row>
    <row r="101" spans="10:18" x14ac:dyDescent="0.15">
      <c r="J101" s="61">
        <f t="shared" si="3"/>
        <v>0</v>
      </c>
      <c r="Q101" s="39" t="s">
        <v>417</v>
      </c>
      <c r="R101" s="39">
        <v>0</v>
      </c>
    </row>
    <row r="102" spans="10:18" x14ac:dyDescent="0.15">
      <c r="J102" s="61">
        <f t="shared" si="3"/>
        <v>0</v>
      </c>
      <c r="Q102" s="39" t="s">
        <v>418</v>
      </c>
      <c r="R102" s="39">
        <v>10</v>
      </c>
    </row>
    <row r="103" spans="10:18" x14ac:dyDescent="0.15">
      <c r="J103" s="61">
        <f t="shared" si="3"/>
        <v>0</v>
      </c>
      <c r="Q103" s="39" t="s">
        <v>419</v>
      </c>
      <c r="R103" s="39">
        <v>16695</v>
      </c>
    </row>
    <row r="104" spans="10:18" x14ac:dyDescent="0.15">
      <c r="J104" s="61">
        <f t="shared" si="3"/>
        <v>0</v>
      </c>
      <c r="Q104" s="39" t="s">
        <v>420</v>
      </c>
      <c r="R104" s="39">
        <v>0</v>
      </c>
    </row>
    <row r="105" spans="10:18" x14ac:dyDescent="0.15">
      <c r="J105" s="61">
        <f t="shared" si="3"/>
        <v>0</v>
      </c>
      <c r="Q105" s="39" t="s">
        <v>421</v>
      </c>
      <c r="R105" s="39">
        <v>124</v>
      </c>
    </row>
    <row r="106" spans="10:18" x14ac:dyDescent="0.15">
      <c r="J106" s="61">
        <f t="shared" si="3"/>
        <v>0</v>
      </c>
      <c r="Q106" s="39" t="s">
        <v>422</v>
      </c>
      <c r="R106" s="39">
        <v>37</v>
      </c>
    </row>
    <row r="107" spans="10:18" x14ac:dyDescent="0.15">
      <c r="J107" s="61">
        <f t="shared" si="3"/>
        <v>0</v>
      </c>
      <c r="Q107" s="39" t="s">
        <v>423</v>
      </c>
      <c r="R107" s="39">
        <v>87</v>
      </c>
    </row>
    <row r="108" spans="10:18" x14ac:dyDescent="0.15">
      <c r="J108" s="61">
        <f t="shared" si="3"/>
        <v>0</v>
      </c>
      <c r="Q108" s="39" t="s">
        <v>424</v>
      </c>
      <c r="R108" s="39">
        <v>0</v>
      </c>
    </row>
    <row r="109" spans="10:18" x14ac:dyDescent="0.15">
      <c r="J109" s="61">
        <f t="shared" si="3"/>
        <v>0</v>
      </c>
      <c r="Q109" s="39" t="s">
        <v>425</v>
      </c>
      <c r="R109" s="39">
        <v>0</v>
      </c>
    </row>
    <row r="110" spans="10:18" x14ac:dyDescent="0.15">
      <c r="Q110" s="39" t="s">
        <v>426</v>
      </c>
      <c r="R110" s="39">
        <v>0</v>
      </c>
    </row>
    <row r="111" spans="10:18" x14ac:dyDescent="0.15">
      <c r="Q111" s="39" t="s">
        <v>427</v>
      </c>
      <c r="R111" s="39">
        <v>0</v>
      </c>
    </row>
    <row r="112" spans="10:18" x14ac:dyDescent="0.15">
      <c r="Q112" s="39" t="s">
        <v>428</v>
      </c>
      <c r="R112" s="39">
        <v>0</v>
      </c>
    </row>
    <row r="113" spans="17:18" x14ac:dyDescent="0.15">
      <c r="Q113" s="39" t="s">
        <v>429</v>
      </c>
      <c r="R113" s="39">
        <v>0</v>
      </c>
    </row>
    <row r="114" spans="17:18" x14ac:dyDescent="0.15">
      <c r="Q114" s="39" t="s">
        <v>430</v>
      </c>
      <c r="R114" s="39">
        <v>16571</v>
      </c>
    </row>
    <row r="115" spans="17:18" x14ac:dyDescent="0.15">
      <c r="Q115" s="39" t="s">
        <v>431</v>
      </c>
      <c r="R115" s="39">
        <v>8535</v>
      </c>
    </row>
    <row r="116" spans="17:18" x14ac:dyDescent="0.15">
      <c r="Q116" s="39" t="s">
        <v>432</v>
      </c>
      <c r="R116" s="39">
        <v>5953</v>
      </c>
    </row>
    <row r="117" spans="17:18" x14ac:dyDescent="0.15">
      <c r="Q117" s="39" t="s">
        <v>433</v>
      </c>
      <c r="R117" s="39">
        <v>200</v>
      </c>
    </row>
    <row r="118" spans="17:18" x14ac:dyDescent="0.15">
      <c r="Q118" s="39" t="s">
        <v>434</v>
      </c>
      <c r="R118" s="39">
        <v>0</v>
      </c>
    </row>
    <row r="119" spans="17:18" x14ac:dyDescent="0.15">
      <c r="Q119" s="39" t="s">
        <v>435</v>
      </c>
      <c r="R119" s="39">
        <v>0</v>
      </c>
    </row>
    <row r="120" spans="17:18" x14ac:dyDescent="0.15">
      <c r="Q120" s="39" t="s">
        <v>436</v>
      </c>
      <c r="R120" s="39">
        <v>0</v>
      </c>
    </row>
    <row r="121" spans="17:18" x14ac:dyDescent="0.15">
      <c r="Q121" s="39" t="s">
        <v>437</v>
      </c>
      <c r="R121" s="39">
        <v>0</v>
      </c>
    </row>
    <row r="122" spans="17:18" x14ac:dyDescent="0.15">
      <c r="Q122" s="39" t="s">
        <v>438</v>
      </c>
      <c r="R122" s="39">
        <v>0</v>
      </c>
    </row>
    <row r="123" spans="17:18" x14ac:dyDescent="0.15">
      <c r="Q123" s="138" t="s">
        <v>494</v>
      </c>
      <c r="R123" s="39">
        <v>0</v>
      </c>
    </row>
    <row r="124" spans="17:18" x14ac:dyDescent="0.15">
      <c r="Q124" s="39" t="s">
        <v>439</v>
      </c>
      <c r="R124" s="39">
        <v>1883</v>
      </c>
    </row>
    <row r="125" spans="17:18" x14ac:dyDescent="0.15">
      <c r="Q125" s="39" t="s">
        <v>440</v>
      </c>
      <c r="R125" s="39">
        <v>22122</v>
      </c>
    </row>
    <row r="126" spans="17:18" x14ac:dyDescent="0.15">
      <c r="Q126" s="39" t="s">
        <v>441</v>
      </c>
      <c r="R126" s="39">
        <v>695</v>
      </c>
    </row>
    <row r="127" spans="17:18" x14ac:dyDescent="0.15">
      <c r="R127" s="39">
        <v>0</v>
      </c>
    </row>
    <row r="128" spans="17:18" x14ac:dyDescent="0.15">
      <c r="R128" s="39">
        <v>0</v>
      </c>
    </row>
    <row r="129" spans="17:18" x14ac:dyDescent="0.15">
      <c r="R129" s="39">
        <v>0</v>
      </c>
    </row>
    <row r="130" spans="17:18" x14ac:dyDescent="0.15">
      <c r="Q130" s="39" t="s">
        <v>277</v>
      </c>
      <c r="R130" s="39">
        <v>1629299</v>
      </c>
    </row>
    <row r="131" spans="17:18" x14ac:dyDescent="0.15">
      <c r="Q131" s="39" t="s">
        <v>13</v>
      </c>
    </row>
    <row r="132" spans="17:18" x14ac:dyDescent="0.15">
      <c r="Q132" s="39" t="s">
        <v>442</v>
      </c>
    </row>
    <row r="133" spans="17:18" x14ac:dyDescent="0.15">
      <c r="Q133" s="39" t="s">
        <v>443</v>
      </c>
    </row>
    <row r="134" spans="17:18" x14ac:dyDescent="0.15">
      <c r="Q134" s="39" t="s">
        <v>444</v>
      </c>
    </row>
    <row r="135" spans="17:18" x14ac:dyDescent="0.15">
      <c r="Q135" s="39" t="s">
        <v>445</v>
      </c>
      <c r="R135" s="39">
        <v>86634.9</v>
      </c>
    </row>
    <row r="136" spans="17:18" x14ac:dyDescent="0.15">
      <c r="Q136" s="39" t="s">
        <v>446</v>
      </c>
    </row>
    <row r="137" spans="17:18" x14ac:dyDescent="0.15">
      <c r="Q137" s="39" t="s">
        <v>447</v>
      </c>
      <c r="R137" s="39">
        <v>0</v>
      </c>
    </row>
    <row r="138" spans="17:18" x14ac:dyDescent="0.15">
      <c r="Q138" s="39" t="s">
        <v>448</v>
      </c>
      <c r="R138" s="39">
        <v>0</v>
      </c>
    </row>
    <row r="139" spans="17:18" x14ac:dyDescent="0.15">
      <c r="R139" s="39">
        <v>0</v>
      </c>
    </row>
    <row r="140" spans="17:18" x14ac:dyDescent="0.15">
      <c r="R140" s="39">
        <v>0</v>
      </c>
    </row>
    <row r="141" spans="17:18" x14ac:dyDescent="0.15">
      <c r="R141" s="39">
        <v>0</v>
      </c>
    </row>
    <row r="142" spans="17:18" x14ac:dyDescent="0.15">
      <c r="R142" s="39">
        <v>0</v>
      </c>
    </row>
    <row r="143" spans="17:18" x14ac:dyDescent="0.15">
      <c r="Q143" s="39" t="s">
        <v>125</v>
      </c>
      <c r="R143" s="39">
        <v>1715933.9</v>
      </c>
    </row>
  </sheetData>
  <mergeCells count="10">
    <mergeCell ref="A1:H1"/>
    <mergeCell ref="G2:H2"/>
    <mergeCell ref="A3:B3"/>
    <mergeCell ref="C3:H3"/>
    <mergeCell ref="A4:A5"/>
    <mergeCell ref="B4:B5"/>
    <mergeCell ref="C4:C5"/>
    <mergeCell ref="D4:D5"/>
    <mergeCell ref="E4:E5"/>
    <mergeCell ref="H4:H5"/>
  </mergeCells>
  <phoneticPr fontId="42" type="noConversion"/>
  <printOptions horizontalCentered="1"/>
  <pageMargins left="0.90416666666666701" right="0.74791666666666701" top="0.74791666666666701" bottom="0.74791666666666701" header="0.31388888888888899" footer="0.31388888888888899"/>
  <pageSetup paperSize="9" orientation="landscape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6"/>
  <sheetViews>
    <sheetView workbookViewId="0">
      <selection activeCell="O8" sqref="O8"/>
    </sheetView>
  </sheetViews>
  <sheetFormatPr defaultColWidth="8.875" defaultRowHeight="13.5" x14ac:dyDescent="0.15"/>
  <cols>
    <col min="1" max="1" width="25.875" style="31" customWidth="1"/>
    <col min="2" max="2" width="9.75" style="31" customWidth="1"/>
    <col min="3" max="3" width="32.875" style="31" customWidth="1"/>
    <col min="4" max="4" width="9.75" style="31" customWidth="1"/>
    <col min="5" max="5" width="27.125" style="31" hidden="1" customWidth="1"/>
    <col min="6" max="6" width="8.875" style="31" hidden="1" customWidth="1"/>
    <col min="7" max="7" width="21.125" style="31" hidden="1" customWidth="1"/>
    <col min="8" max="12" width="8.875" style="31" hidden="1" customWidth="1"/>
    <col min="13" max="16384" width="8.875" style="31"/>
  </cols>
  <sheetData>
    <row r="1" spans="1:8" ht="33.950000000000003" customHeight="1" x14ac:dyDescent="0.15">
      <c r="A1" s="2" t="s">
        <v>449</v>
      </c>
      <c r="B1" s="2"/>
      <c r="C1" s="2"/>
      <c r="D1" s="2"/>
    </row>
    <row r="2" spans="1:8" ht="20.100000000000001" customHeight="1" x14ac:dyDescent="0.15">
      <c r="A2" s="32"/>
      <c r="B2" s="32"/>
      <c r="C2" s="9" t="s">
        <v>450</v>
      </c>
      <c r="D2" s="9"/>
    </row>
    <row r="3" spans="1:8" ht="34.9" customHeight="1" x14ac:dyDescent="0.15">
      <c r="A3" s="17" t="s">
        <v>270</v>
      </c>
      <c r="B3" s="17"/>
      <c r="C3" s="17" t="s">
        <v>271</v>
      </c>
      <c r="D3" s="17"/>
    </row>
    <row r="4" spans="1:8" ht="30.6" customHeight="1" x14ac:dyDescent="0.15">
      <c r="A4" s="33" t="s">
        <v>273</v>
      </c>
      <c r="B4" s="33" t="s">
        <v>5</v>
      </c>
      <c r="C4" s="33" t="s">
        <v>273</v>
      </c>
      <c r="D4" s="33" t="s">
        <v>5</v>
      </c>
    </row>
    <row r="5" spans="1:8" ht="30.6" customHeight="1" x14ac:dyDescent="0.15">
      <c r="A5" s="34" t="s">
        <v>451</v>
      </c>
      <c r="B5" s="34">
        <v>5832</v>
      </c>
      <c r="C5" s="34" t="s">
        <v>452</v>
      </c>
      <c r="D5" s="34"/>
      <c r="E5" s="31" t="s">
        <v>451</v>
      </c>
      <c r="F5" s="31">
        <v>5832</v>
      </c>
      <c r="G5" s="31" t="s">
        <v>453</v>
      </c>
      <c r="H5" s="31">
        <v>1380</v>
      </c>
    </row>
    <row r="6" spans="1:8" ht="30.6" customHeight="1" x14ac:dyDescent="0.15">
      <c r="A6" s="34" t="s">
        <v>454</v>
      </c>
      <c r="B6" s="34">
        <v>56</v>
      </c>
      <c r="C6" s="34" t="s">
        <v>455</v>
      </c>
      <c r="D6" s="34">
        <f>SUM(D7:D12)</f>
        <v>9738</v>
      </c>
      <c r="E6" s="31" t="s">
        <v>454</v>
      </c>
      <c r="F6" s="31">
        <v>56</v>
      </c>
      <c r="G6" s="31" t="s">
        <v>456</v>
      </c>
      <c r="H6" s="31">
        <v>2541</v>
      </c>
    </row>
    <row r="7" spans="1:8" ht="30.6" customHeight="1" x14ac:dyDescent="0.15">
      <c r="A7" s="34" t="s">
        <v>457</v>
      </c>
      <c r="B7" s="34">
        <v>6059</v>
      </c>
      <c r="C7" s="35" t="s">
        <v>458</v>
      </c>
      <c r="D7" s="34">
        <v>1380</v>
      </c>
      <c r="E7" s="31" t="s">
        <v>457</v>
      </c>
      <c r="F7" s="31">
        <v>6059</v>
      </c>
      <c r="G7" s="31" t="s">
        <v>459</v>
      </c>
      <c r="H7" s="31">
        <v>0</v>
      </c>
    </row>
    <row r="8" spans="1:8" ht="30.6" customHeight="1" x14ac:dyDescent="0.15">
      <c r="A8" s="34" t="s">
        <v>460</v>
      </c>
      <c r="B8" s="34"/>
      <c r="C8" s="34" t="s">
        <v>461</v>
      </c>
      <c r="D8" s="34">
        <v>2541</v>
      </c>
      <c r="E8" s="31" t="s">
        <v>460</v>
      </c>
      <c r="F8" s="31">
        <v>0</v>
      </c>
      <c r="G8" s="31" t="s">
        <v>462</v>
      </c>
      <c r="H8" s="31">
        <v>0</v>
      </c>
    </row>
    <row r="9" spans="1:8" ht="30.6" customHeight="1" x14ac:dyDescent="0.15">
      <c r="A9" s="35" t="s">
        <v>463</v>
      </c>
      <c r="B9" s="34">
        <v>2</v>
      </c>
      <c r="C9" s="34" t="s">
        <v>464</v>
      </c>
      <c r="D9" s="34"/>
      <c r="E9" s="31" t="s">
        <v>465</v>
      </c>
      <c r="F9" s="31">
        <v>2</v>
      </c>
      <c r="G9" s="31" t="s">
        <v>466</v>
      </c>
      <c r="H9" s="31">
        <v>2211</v>
      </c>
    </row>
    <row r="10" spans="1:8" ht="30.6" customHeight="1" x14ac:dyDescent="0.15">
      <c r="A10" s="34" t="s">
        <v>467</v>
      </c>
      <c r="B10" s="34"/>
      <c r="C10" s="34" t="s">
        <v>468</v>
      </c>
      <c r="D10" s="34"/>
      <c r="G10" s="31" t="s">
        <v>469</v>
      </c>
      <c r="H10" s="31">
        <v>0</v>
      </c>
    </row>
    <row r="11" spans="1:8" ht="30.6" customHeight="1" x14ac:dyDescent="0.15">
      <c r="A11" s="34"/>
      <c r="B11" s="34"/>
      <c r="C11" s="34" t="s">
        <v>470</v>
      </c>
      <c r="D11" s="34"/>
      <c r="G11" s="31" t="s">
        <v>471</v>
      </c>
      <c r="H11" s="31">
        <v>5817</v>
      </c>
    </row>
    <row r="12" spans="1:8" ht="30.6" customHeight="1" x14ac:dyDescent="0.15">
      <c r="A12" s="34"/>
      <c r="B12" s="34"/>
      <c r="C12" s="34" t="s">
        <v>472</v>
      </c>
      <c r="D12" s="34">
        <v>5817</v>
      </c>
    </row>
    <row r="13" spans="1:8" ht="30.6" customHeight="1" x14ac:dyDescent="0.15">
      <c r="A13" s="36"/>
      <c r="B13" s="34"/>
      <c r="C13" s="34" t="s">
        <v>473</v>
      </c>
      <c r="D13" s="34">
        <f>D15</f>
        <v>2211</v>
      </c>
    </row>
    <row r="14" spans="1:8" ht="30.6" customHeight="1" x14ac:dyDescent="0.15">
      <c r="A14" s="36"/>
      <c r="B14" s="34"/>
      <c r="C14" s="34" t="s">
        <v>474</v>
      </c>
      <c r="D14" s="34"/>
    </row>
    <row r="15" spans="1:8" ht="30.6" customHeight="1" x14ac:dyDescent="0.15">
      <c r="A15" s="36"/>
      <c r="B15" s="34"/>
      <c r="C15" s="34" t="s">
        <v>475</v>
      </c>
      <c r="D15" s="34">
        <v>2211</v>
      </c>
    </row>
    <row r="16" spans="1:8" ht="48" customHeight="1" x14ac:dyDescent="0.15">
      <c r="A16" s="37" t="s">
        <v>476</v>
      </c>
      <c r="B16" s="38">
        <f>SUM(B5:B15)</f>
        <v>11949</v>
      </c>
      <c r="C16" s="37" t="s">
        <v>477</v>
      </c>
      <c r="D16" s="38">
        <f>D13+D6+D5</f>
        <v>11949</v>
      </c>
    </row>
  </sheetData>
  <mergeCells count="4">
    <mergeCell ref="A1:D1"/>
    <mergeCell ref="C2:D2"/>
    <mergeCell ref="A3:B3"/>
    <mergeCell ref="C3:D3"/>
  </mergeCells>
  <phoneticPr fontId="42" type="noConversion"/>
  <pageMargins left="1.1013888888888901" right="1.1013888888888901" top="0.74791666666666701" bottom="0.90416666666666701" header="0.31388888888888899" footer="0.31388888888888899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Zeros="0" workbookViewId="0">
      <selection activeCell="H7" sqref="H7"/>
    </sheetView>
  </sheetViews>
  <sheetFormatPr defaultColWidth="8.875" defaultRowHeight="13.5" x14ac:dyDescent="0.15"/>
  <cols>
    <col min="1" max="1" width="19.75" style="25" customWidth="1"/>
    <col min="2" max="2" width="14.5" style="25" customWidth="1"/>
    <col min="3" max="3" width="14.375" style="25" customWidth="1"/>
    <col min="4" max="4" width="14" style="25" customWidth="1"/>
    <col min="5" max="5" width="11.875" style="26" customWidth="1"/>
    <col min="6" max="6" width="13.375" style="25" customWidth="1"/>
    <col min="7" max="16384" width="8.875" style="25"/>
  </cols>
  <sheetData>
    <row r="1" spans="1:6" ht="40.5" customHeight="1" x14ac:dyDescent="0.15">
      <c r="A1" s="2" t="s">
        <v>478</v>
      </c>
      <c r="B1" s="2"/>
      <c r="C1" s="2"/>
      <c r="D1" s="2"/>
      <c r="E1" s="2"/>
      <c r="F1" s="2"/>
    </row>
    <row r="2" spans="1:6" ht="17.100000000000001" customHeight="1" x14ac:dyDescent="0.15">
      <c r="A2" s="27"/>
      <c r="B2" s="27"/>
      <c r="C2" s="27"/>
      <c r="D2" s="27"/>
      <c r="E2" s="1" t="s">
        <v>272</v>
      </c>
      <c r="F2" s="1"/>
    </row>
    <row r="3" spans="1:6" ht="14.25" customHeight="1" x14ac:dyDescent="0.15">
      <c r="A3" s="13" t="s">
        <v>479</v>
      </c>
      <c r="B3" s="13" t="s">
        <v>480</v>
      </c>
      <c r="C3" s="13" t="s">
        <v>481</v>
      </c>
      <c r="D3" s="13" t="s">
        <v>482</v>
      </c>
      <c r="E3" s="11" t="s">
        <v>483</v>
      </c>
      <c r="F3" s="13" t="s">
        <v>484</v>
      </c>
    </row>
    <row r="4" spans="1:6" ht="29.1" customHeight="1" x14ac:dyDescent="0.15">
      <c r="A4" s="13"/>
      <c r="B4" s="13"/>
      <c r="C4" s="13"/>
      <c r="D4" s="13"/>
      <c r="E4" s="11"/>
      <c r="F4" s="13"/>
    </row>
    <row r="5" spans="1:6" ht="38.25" customHeight="1" x14ac:dyDescent="0.15">
      <c r="A5" s="28" t="s">
        <v>485</v>
      </c>
      <c r="B5" s="29">
        <f>B6+B7+B8+B9+B10+B11+B12</f>
        <v>2379685</v>
      </c>
      <c r="C5" s="29">
        <f>C6+C7+C8+C9+C10+C11+C12+C13</f>
        <v>3743386</v>
      </c>
      <c r="D5" s="29">
        <f>D6+D7+D8+D9+D10+D11+D12+D13</f>
        <v>3646786</v>
      </c>
      <c r="E5" s="29">
        <f>C5-D5</f>
        <v>96600</v>
      </c>
      <c r="F5" s="29">
        <f>B5+C5-D5</f>
        <v>2476285</v>
      </c>
    </row>
    <row r="6" spans="1:6" ht="38.25" customHeight="1" x14ac:dyDescent="0.15">
      <c r="A6" s="28" t="s">
        <v>486</v>
      </c>
      <c r="B6" s="29">
        <v>573011</v>
      </c>
      <c r="C6" s="29">
        <v>1898338</v>
      </c>
      <c r="D6" s="29">
        <v>1889680</v>
      </c>
      <c r="E6" s="29">
        <f t="shared" ref="E6:E13" si="0">C6-D6</f>
        <v>8658</v>
      </c>
      <c r="F6" s="29">
        <f t="shared" ref="F6:F13" si="1">B6+C6-D6</f>
        <v>581669</v>
      </c>
    </row>
    <row r="7" spans="1:6" ht="38.25" customHeight="1" x14ac:dyDescent="0.15">
      <c r="A7" s="28" t="s">
        <v>487</v>
      </c>
      <c r="B7" s="29">
        <v>334274</v>
      </c>
      <c r="C7" s="29">
        <v>188049</v>
      </c>
      <c r="D7" s="29">
        <v>150366</v>
      </c>
      <c r="E7" s="29">
        <f t="shared" si="0"/>
        <v>37683</v>
      </c>
      <c r="F7" s="29">
        <f t="shared" si="1"/>
        <v>371957</v>
      </c>
    </row>
    <row r="8" spans="1:6" ht="38.25" customHeight="1" x14ac:dyDescent="0.15">
      <c r="A8" s="28" t="s">
        <v>488</v>
      </c>
      <c r="B8" s="29">
        <v>271029</v>
      </c>
      <c r="C8" s="29">
        <v>62232</v>
      </c>
      <c r="D8" s="29">
        <v>138313</v>
      </c>
      <c r="E8" s="29">
        <f t="shared" si="0"/>
        <v>-76081</v>
      </c>
      <c r="F8" s="29">
        <f t="shared" si="1"/>
        <v>194948</v>
      </c>
    </row>
    <row r="9" spans="1:6" ht="38.25" customHeight="1" x14ac:dyDescent="0.15">
      <c r="A9" s="28" t="s">
        <v>489</v>
      </c>
      <c r="B9" s="29">
        <v>956838</v>
      </c>
      <c r="C9" s="29">
        <v>579684</v>
      </c>
      <c r="D9" s="29">
        <v>472158</v>
      </c>
      <c r="E9" s="29">
        <f t="shared" si="0"/>
        <v>107526</v>
      </c>
      <c r="F9" s="29">
        <f t="shared" si="1"/>
        <v>1064364</v>
      </c>
    </row>
    <row r="10" spans="1:6" ht="38.25" customHeight="1" x14ac:dyDescent="0.15">
      <c r="A10" s="28" t="s">
        <v>490</v>
      </c>
      <c r="B10" s="29">
        <v>190759</v>
      </c>
      <c r="C10" s="29">
        <v>354475</v>
      </c>
      <c r="D10" s="29">
        <v>325122</v>
      </c>
      <c r="E10" s="29">
        <f t="shared" si="0"/>
        <v>29353</v>
      </c>
      <c r="F10" s="29">
        <f t="shared" si="1"/>
        <v>220112</v>
      </c>
    </row>
    <row r="11" spans="1:6" ht="38.25" customHeight="1" x14ac:dyDescent="0.15">
      <c r="A11" s="28" t="s">
        <v>491</v>
      </c>
      <c r="B11" s="29">
        <v>21983</v>
      </c>
      <c r="C11" s="29">
        <v>65400</v>
      </c>
      <c r="D11" s="29">
        <v>64582</v>
      </c>
      <c r="E11" s="29">
        <f t="shared" si="0"/>
        <v>818</v>
      </c>
      <c r="F11" s="29">
        <f t="shared" si="1"/>
        <v>22801</v>
      </c>
    </row>
    <row r="12" spans="1:6" ht="38.25" customHeight="1" x14ac:dyDescent="0.15">
      <c r="A12" s="28" t="s">
        <v>492</v>
      </c>
      <c r="B12" s="29">
        <v>31791</v>
      </c>
      <c r="C12" s="29">
        <v>24007</v>
      </c>
      <c r="D12" s="29">
        <v>35364</v>
      </c>
      <c r="E12" s="29">
        <f t="shared" si="0"/>
        <v>-11357</v>
      </c>
      <c r="F12" s="29">
        <f t="shared" si="1"/>
        <v>20434</v>
      </c>
    </row>
    <row r="13" spans="1:6" ht="38.25" customHeight="1" x14ac:dyDescent="0.15">
      <c r="A13" s="28" t="s">
        <v>493</v>
      </c>
      <c r="B13" s="29"/>
      <c r="C13" s="29">
        <v>571201</v>
      </c>
      <c r="D13" s="29">
        <v>571201</v>
      </c>
      <c r="E13" s="29">
        <f t="shared" si="0"/>
        <v>0</v>
      </c>
      <c r="F13" s="29">
        <f t="shared" si="1"/>
        <v>0</v>
      </c>
    </row>
    <row r="14" spans="1:6" ht="20.25" x14ac:dyDescent="0.15">
      <c r="A14" s="30"/>
      <c r="B14" s="30"/>
    </row>
    <row r="15" spans="1:6" ht="20.25" x14ac:dyDescent="0.15">
      <c r="A15" s="30"/>
      <c r="B15" s="30"/>
    </row>
  </sheetData>
  <mergeCells count="8">
    <mergeCell ref="A1:F1"/>
    <mergeCell ref="E2:F2"/>
    <mergeCell ref="A3:A4"/>
    <mergeCell ref="B3:B4"/>
    <mergeCell ref="C3:C4"/>
    <mergeCell ref="D3:D4"/>
    <mergeCell ref="E3:E4"/>
    <mergeCell ref="F3:F4"/>
  </mergeCells>
  <phoneticPr fontId="42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5</vt:i4>
      </vt:variant>
    </vt:vector>
  </HeadingPairs>
  <TitlesOfParts>
    <vt:vector size="11" baseType="lpstr">
      <vt:lpstr>一般平衡汇总（新）</vt:lpstr>
      <vt:lpstr>一般收入汇总</vt:lpstr>
      <vt:lpstr>一般支出汇总</vt:lpstr>
      <vt:lpstr>基金汇总</vt:lpstr>
      <vt:lpstr>国有汇总</vt:lpstr>
      <vt:lpstr>社保基金</vt:lpstr>
      <vt:lpstr>国有汇总!Print_Area</vt:lpstr>
      <vt:lpstr>基金汇总!Print_Area</vt:lpstr>
      <vt:lpstr>'一般平衡汇总（新）'!Print_Area</vt:lpstr>
      <vt:lpstr>一般收入汇总!Print_Area</vt:lpstr>
      <vt:lpstr>一般支出汇总!Print_Area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李宁</dc:creator>
  <cp:lastModifiedBy>China</cp:lastModifiedBy>
  <cp:lastPrinted>2017-02-27T09:14:00Z</cp:lastPrinted>
  <dcterms:created xsi:type="dcterms:W3CDTF">2016-01-18T05:54:00Z</dcterms:created>
  <dcterms:modified xsi:type="dcterms:W3CDTF">2025-03-18T01:22:54Z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