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7140" tabRatio="953"/>
  </bookViews>
  <sheets>
    <sheet name="附件1县区审核得分汇总 -报告用" sheetId="24" r:id="rId1"/>
    <sheet name="12个县区审核得分汇总" sheetId="1" state="hidden" r:id="rId2"/>
    <sheet name="Sheet1" sheetId="28" state="hidden" r:id="rId3"/>
    <sheet name="12各县区自评得分汇总" sheetId="23" state="hidden" r:id="rId4"/>
    <sheet name="权重" sheetId="2" state="hidden" r:id="rId5"/>
    <sheet name="1乐亭县" sheetId="5" state="hidden" r:id="rId6"/>
    <sheet name="2路南区" sheetId="10" state="hidden" r:id="rId7"/>
    <sheet name="3路北区" sheetId="11" state="hidden" r:id="rId8"/>
    <sheet name="4古冶区" sheetId="12" state="hidden" r:id="rId9"/>
    <sheet name="5开平区" sheetId="13" state="hidden" r:id="rId10"/>
    <sheet name="6丰南区" sheetId="14" state="hidden" r:id="rId11"/>
    <sheet name="7丰润区" sheetId="15" state="hidden" r:id="rId12"/>
    <sheet name="8曹妃甸区" sheetId="22" state="hidden" r:id="rId13"/>
    <sheet name="9高新区" sheetId="16" state="hidden" r:id="rId14"/>
    <sheet name="10海港区" sheetId="17" state="hidden" r:id="rId15"/>
    <sheet name="11芦台区" sheetId="18" state="hidden" r:id="rId16"/>
    <sheet name="12汉沽区" sheetId="19" state="hidden" r:id="rId17"/>
    <sheet name="附件3" sheetId="29" state="hidden" r:id="rId18"/>
    <sheet name="海港" sheetId="25" state="hidden" r:id="rId19"/>
    <sheet name="汉沽" sheetId="26" state="hidden" r:id="rId20"/>
    <sheet name="开平" sheetId="27" state="hidden" r:id="rId21"/>
  </sheets>
  <externalReferences>
    <externalReference r:id="rId22"/>
  </externalReferences>
  <definedNames>
    <definedName name="_xlnm.Print_Area" localSheetId="1">'12个县区审核得分汇总'!$A$1:$Y$23</definedName>
    <definedName name="_xlnm.Print_Area" localSheetId="0">'附件1县区审核得分汇总 -报告用'!$A$1:$Y$26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<sst xmlns="http://schemas.openxmlformats.org/spreadsheetml/2006/main" count="2709" uniqueCount="460">
  <si>
    <r>
      <rPr>
        <b/>
        <sz val="12"/>
        <color rgb="FF000000"/>
        <rFont val="仿宋_GB2312"/>
        <charset val="134"/>
      </rPr>
      <t>附表1</t>
    </r>
    <r>
      <rPr>
        <b/>
        <sz val="12"/>
        <color rgb="FF000000"/>
        <rFont val="Arial Narrow"/>
        <charset val="134"/>
      </rPr>
      <t>:</t>
    </r>
  </si>
  <si>
    <r>
      <rPr>
        <b/>
        <sz val="16"/>
        <color rgb="FF000000"/>
        <rFont val="Arial Narrow"/>
        <charset val="134"/>
      </rPr>
      <t>2024</t>
    </r>
    <r>
      <rPr>
        <b/>
        <sz val="16"/>
        <color rgb="FF000000"/>
        <rFont val="仿宋_GB2312"/>
        <charset val="134"/>
      </rPr>
      <t>年唐山市和美乡村建设专项奖补项目资金支出绩效评价评分表</t>
    </r>
  </si>
  <si>
    <r>
      <rPr>
        <b/>
        <sz val="12"/>
        <color rgb="FF000000"/>
        <rFont val="仿宋_GB2312"/>
        <charset val="134"/>
      </rPr>
      <t>地区</t>
    </r>
  </si>
  <si>
    <r>
      <rPr>
        <b/>
        <sz val="12"/>
        <color rgb="FF000000"/>
        <rFont val="仿宋_GB2312"/>
        <charset val="134"/>
      </rPr>
      <t>一级
绩效</t>
    </r>
  </si>
  <si>
    <r>
      <rPr>
        <b/>
        <sz val="12"/>
        <color rgb="FF000000"/>
        <rFont val="仿宋_GB2312"/>
        <charset val="134"/>
      </rPr>
      <t>总分</t>
    </r>
  </si>
  <si>
    <t>决策</t>
  </si>
  <si>
    <r>
      <rPr>
        <b/>
        <sz val="12"/>
        <color rgb="FF000000"/>
        <rFont val="仿宋_GB2312"/>
        <charset val="134"/>
      </rPr>
      <t>过程</t>
    </r>
  </si>
  <si>
    <r>
      <rPr>
        <b/>
        <sz val="12"/>
        <color rgb="FF000000"/>
        <rFont val="仿宋_GB2312"/>
        <charset val="134"/>
      </rPr>
      <t>产出</t>
    </r>
  </si>
  <si>
    <r>
      <rPr>
        <b/>
        <sz val="12"/>
        <color rgb="FF000000"/>
        <rFont val="仿宋_GB2312"/>
        <charset val="134"/>
      </rPr>
      <t>效益</t>
    </r>
  </si>
  <si>
    <r>
      <rPr>
        <b/>
        <sz val="12"/>
        <color rgb="FF000000"/>
        <rFont val="仿宋_GB2312"/>
        <charset val="134"/>
      </rPr>
      <t>二级
绩效</t>
    </r>
  </si>
  <si>
    <r>
      <rPr>
        <b/>
        <sz val="11"/>
        <color rgb="FF000000"/>
        <rFont val="仿宋_GB2312"/>
        <charset val="134"/>
      </rPr>
      <t>项目立项（</t>
    </r>
    <r>
      <rPr>
        <b/>
        <sz val="11"/>
        <color rgb="FF000000"/>
        <rFont val="Arial Narrow"/>
        <charset val="134"/>
      </rPr>
      <t>4</t>
    </r>
    <r>
      <rPr>
        <b/>
        <sz val="11"/>
        <color rgb="FF000000"/>
        <rFont val="宋体"/>
        <charset val="134"/>
      </rPr>
      <t>分）</t>
    </r>
  </si>
  <si>
    <r>
      <rPr>
        <b/>
        <sz val="11"/>
        <color rgb="FF000000"/>
        <rFont val="仿宋_GB2312"/>
        <charset val="134"/>
      </rPr>
      <t>绩效目标（</t>
    </r>
    <r>
      <rPr>
        <b/>
        <sz val="11"/>
        <color rgb="FF000000"/>
        <rFont val="Arial Narrow"/>
        <charset val="134"/>
      </rPr>
      <t>6</t>
    </r>
    <r>
      <rPr>
        <b/>
        <sz val="11"/>
        <color rgb="FF000000"/>
        <rFont val="宋体"/>
        <charset val="134"/>
      </rPr>
      <t>分）</t>
    </r>
  </si>
  <si>
    <r>
      <rPr>
        <b/>
        <sz val="11"/>
        <color rgb="FF000000"/>
        <rFont val="仿宋_GB2312"/>
        <charset val="134"/>
      </rPr>
      <t>资金投入（</t>
    </r>
    <r>
      <rPr>
        <b/>
        <sz val="11"/>
        <color rgb="FF000000"/>
        <rFont val="Arial Narrow"/>
        <charset val="134"/>
      </rPr>
      <t>5</t>
    </r>
    <r>
      <rPr>
        <b/>
        <sz val="11"/>
        <color rgb="FF000000"/>
        <rFont val="宋体"/>
        <charset val="134"/>
      </rPr>
      <t>分）</t>
    </r>
  </si>
  <si>
    <r>
      <rPr>
        <b/>
        <sz val="11"/>
        <color rgb="FF000000"/>
        <rFont val="仿宋_GB2312"/>
        <charset val="134"/>
      </rPr>
      <t>资金管理（</t>
    </r>
    <r>
      <rPr>
        <b/>
        <sz val="11"/>
        <color rgb="FF000000"/>
        <rFont val="Arial Narrow"/>
        <charset val="134"/>
      </rPr>
      <t>12</t>
    </r>
    <r>
      <rPr>
        <b/>
        <sz val="11"/>
        <color rgb="FF000000"/>
        <rFont val="宋体"/>
        <charset val="134"/>
      </rPr>
      <t>分）</t>
    </r>
  </si>
  <si>
    <r>
      <rPr>
        <b/>
        <sz val="11"/>
        <color rgb="FF000000"/>
        <rFont val="仿宋_GB2312"/>
        <charset val="134"/>
      </rPr>
      <t>组织实施（10</t>
    </r>
    <r>
      <rPr>
        <b/>
        <sz val="11"/>
        <color rgb="FF000000"/>
        <rFont val="宋体"/>
        <charset val="134"/>
      </rPr>
      <t>分）</t>
    </r>
  </si>
  <si>
    <r>
      <rPr>
        <b/>
        <sz val="11"/>
        <color rgb="FF000000"/>
        <rFont val="仿宋_GB2312"/>
        <charset val="134"/>
      </rPr>
      <t>资产管理（</t>
    </r>
    <r>
      <rPr>
        <b/>
        <sz val="11"/>
        <color rgb="FF000000"/>
        <rFont val="Arial Narrow"/>
        <charset val="134"/>
      </rPr>
      <t>3</t>
    </r>
    <r>
      <rPr>
        <b/>
        <sz val="11"/>
        <color rgb="FF000000"/>
        <rFont val="宋体"/>
        <charset val="134"/>
      </rPr>
      <t>分）</t>
    </r>
  </si>
  <si>
    <r>
      <rPr>
        <b/>
        <sz val="11"/>
        <color rgb="FF000000"/>
        <rFont val="仿宋_GB2312"/>
        <charset val="134"/>
      </rPr>
      <t>产出数量（</t>
    </r>
    <r>
      <rPr>
        <b/>
        <sz val="11"/>
        <color rgb="FF000000"/>
        <rFont val="Arial Narrow"/>
        <charset val="134"/>
      </rPr>
      <t>12</t>
    </r>
    <r>
      <rPr>
        <b/>
        <sz val="11"/>
        <color rgb="FF000000"/>
        <rFont val="宋体"/>
        <charset val="134"/>
      </rPr>
      <t>分）</t>
    </r>
  </si>
  <si>
    <r>
      <rPr>
        <b/>
        <sz val="11"/>
        <color rgb="FF000000"/>
        <rFont val="仿宋_GB2312"/>
        <charset val="134"/>
      </rPr>
      <t>产出质量（</t>
    </r>
    <r>
      <rPr>
        <b/>
        <sz val="11"/>
        <color rgb="FF000000"/>
        <rFont val="Arial Narrow"/>
        <charset val="134"/>
      </rPr>
      <t>16</t>
    </r>
    <r>
      <rPr>
        <b/>
        <sz val="11"/>
        <color rgb="FF000000"/>
        <rFont val="宋体"/>
        <charset val="134"/>
      </rPr>
      <t>分）</t>
    </r>
  </si>
  <si>
    <r>
      <rPr>
        <b/>
        <sz val="11"/>
        <color rgb="FF000000"/>
        <rFont val="仿宋_GB2312"/>
        <charset val="134"/>
      </rPr>
      <t>产出时效（</t>
    </r>
    <r>
      <rPr>
        <b/>
        <sz val="11"/>
        <color rgb="FF000000"/>
        <rFont val="Arial Narrow"/>
        <charset val="134"/>
      </rPr>
      <t>12</t>
    </r>
    <r>
      <rPr>
        <b/>
        <sz val="11"/>
        <color rgb="FF000000"/>
        <rFont val="宋体"/>
        <charset val="134"/>
      </rPr>
      <t>分）</t>
    </r>
  </si>
  <si>
    <r>
      <rPr>
        <b/>
        <sz val="11"/>
        <color rgb="FF000000"/>
        <rFont val="仿宋_GB2312"/>
        <charset val="134"/>
      </rPr>
      <t>成本节约率（</t>
    </r>
    <r>
      <rPr>
        <b/>
        <sz val="11"/>
        <color rgb="FF000000"/>
        <rFont val="Arial Narrow"/>
        <charset val="134"/>
      </rPr>
      <t>5</t>
    </r>
    <r>
      <rPr>
        <b/>
        <sz val="11"/>
        <color rgb="FF000000"/>
        <rFont val="宋体"/>
        <charset val="134"/>
      </rPr>
      <t>分</t>
    </r>
    <r>
      <rPr>
        <b/>
        <sz val="11"/>
        <color rgb="FF000000"/>
        <rFont val="仿宋_GB2312"/>
        <charset val="134"/>
      </rPr>
      <t>)</t>
    </r>
  </si>
  <si>
    <r>
      <rPr>
        <b/>
        <sz val="11"/>
        <color rgb="FF000000"/>
        <rFont val="仿宋_GB2312"/>
        <charset val="134"/>
      </rPr>
      <t>项目效益</t>
    </r>
    <r>
      <rPr>
        <b/>
        <sz val="11"/>
        <color rgb="FF000000"/>
        <rFont val="Arial Narrow"/>
        <charset val="134"/>
      </rPr>
      <t>(12</t>
    </r>
    <r>
      <rPr>
        <b/>
        <sz val="11"/>
        <color rgb="FF000000"/>
        <rFont val="宋体"/>
        <charset val="134"/>
      </rPr>
      <t>分）</t>
    </r>
  </si>
  <si>
    <r>
      <rPr>
        <b/>
        <sz val="11"/>
        <color rgb="FF000000"/>
        <rFont val="仿宋_GB2312"/>
        <charset val="134"/>
      </rPr>
      <t>满意度（</t>
    </r>
    <r>
      <rPr>
        <b/>
        <sz val="11"/>
        <color rgb="FF000000"/>
        <rFont val="Arial Narrow"/>
        <charset val="134"/>
      </rPr>
      <t>3</t>
    </r>
    <r>
      <rPr>
        <b/>
        <sz val="11"/>
        <color rgb="FF000000"/>
        <rFont val="宋体"/>
        <charset val="134"/>
      </rPr>
      <t>分）</t>
    </r>
  </si>
  <si>
    <r>
      <rPr>
        <b/>
        <sz val="12"/>
        <color rgb="FF000000"/>
        <rFont val="仿宋_GB2312"/>
        <charset val="134"/>
      </rPr>
      <t>三级
绩效</t>
    </r>
  </si>
  <si>
    <r>
      <rPr>
        <b/>
        <sz val="11"/>
        <color rgb="FF000000"/>
        <rFont val="仿宋_GB2312"/>
        <charset val="134"/>
      </rPr>
      <t>项目依据充分性</t>
    </r>
  </si>
  <si>
    <r>
      <rPr>
        <b/>
        <sz val="11"/>
        <color rgb="FF000000"/>
        <rFont val="仿宋_GB2312"/>
        <charset val="134"/>
      </rPr>
      <t>立项程序规范性</t>
    </r>
  </si>
  <si>
    <t>绩效目标合理性</t>
  </si>
  <si>
    <r>
      <rPr>
        <b/>
        <sz val="11"/>
        <color rgb="FF000000"/>
        <rFont val="仿宋_GB2312"/>
        <charset val="134"/>
      </rPr>
      <t>绩效指标明确性</t>
    </r>
  </si>
  <si>
    <r>
      <rPr>
        <b/>
        <sz val="11"/>
        <color rgb="FF000000"/>
        <rFont val="仿宋_GB2312"/>
        <charset val="134"/>
      </rPr>
      <t>预算编制科学性</t>
    </r>
  </si>
  <si>
    <r>
      <rPr>
        <b/>
        <sz val="11"/>
        <color rgb="FF000000"/>
        <rFont val="仿宋_GB2312"/>
        <charset val="134"/>
      </rPr>
      <t>资金到位率</t>
    </r>
  </si>
  <si>
    <t>预算资金执行率</t>
  </si>
  <si>
    <r>
      <rPr>
        <b/>
        <sz val="11"/>
        <color rgb="FF000000"/>
        <rFont val="仿宋_GB2312"/>
        <charset val="134"/>
      </rPr>
      <t>项目资金使用的合规性</t>
    </r>
  </si>
  <si>
    <r>
      <rPr>
        <b/>
        <sz val="11"/>
        <color rgb="FF000000"/>
        <rFont val="仿宋_GB2312"/>
        <charset val="134"/>
      </rPr>
      <t>管理制度健全性</t>
    </r>
  </si>
  <si>
    <r>
      <rPr>
        <b/>
        <sz val="11"/>
        <color rgb="FF000000"/>
        <rFont val="仿宋_GB2312"/>
        <charset val="134"/>
      </rPr>
      <t>制度执行有效性</t>
    </r>
  </si>
  <si>
    <r>
      <rPr>
        <b/>
        <sz val="11"/>
        <color rgb="FF000000"/>
        <rFont val="仿宋_GB2312"/>
        <charset val="134"/>
      </rPr>
      <t>项目检查验收情况</t>
    </r>
  </si>
  <si>
    <r>
      <rPr>
        <b/>
        <sz val="11"/>
        <color rgb="FF000000"/>
        <rFont val="仿宋_GB2312"/>
        <charset val="134"/>
      </rPr>
      <t>资金备案产权</t>
    </r>
  </si>
  <si>
    <r>
      <rPr>
        <b/>
        <sz val="11"/>
        <color rgb="FF000000"/>
        <rFont val="仿宋_GB2312"/>
        <charset val="134"/>
      </rPr>
      <t>资产移交</t>
    </r>
  </si>
  <si>
    <r>
      <rPr>
        <b/>
        <sz val="11"/>
        <color rgb="FF000000"/>
        <rFont val="仿宋_GB2312"/>
        <charset val="134"/>
      </rPr>
      <t>实际完成数量</t>
    </r>
  </si>
  <si>
    <t>质量达标率</t>
  </si>
  <si>
    <t>完成及时性</t>
  </si>
  <si>
    <t>成本节约率</t>
  </si>
  <si>
    <r>
      <rPr>
        <b/>
        <sz val="11"/>
        <color rgb="FF000000"/>
        <rFont val="仿宋_GB2312"/>
        <charset val="134"/>
      </rPr>
      <t>社会效益</t>
    </r>
  </si>
  <si>
    <r>
      <rPr>
        <b/>
        <sz val="11"/>
        <color rgb="FF000000"/>
        <rFont val="仿宋_GB2312"/>
        <charset val="134"/>
      </rPr>
      <t>生态效益</t>
    </r>
  </si>
  <si>
    <r>
      <rPr>
        <b/>
        <sz val="11"/>
        <color rgb="FF000000"/>
        <rFont val="仿宋_GB2312"/>
        <charset val="134"/>
      </rPr>
      <t>可持续影响</t>
    </r>
  </si>
  <si>
    <r>
      <rPr>
        <b/>
        <sz val="11"/>
        <color rgb="FF000000"/>
        <rFont val="仿宋_GB2312"/>
        <charset val="134"/>
      </rPr>
      <t>满意度</t>
    </r>
  </si>
  <si>
    <r>
      <rPr>
        <b/>
        <sz val="11"/>
        <color rgb="FF000000"/>
        <rFont val="Arial Narrow"/>
        <charset val="134"/>
      </rPr>
      <t xml:space="preserve">       </t>
    </r>
    <r>
      <rPr>
        <b/>
        <sz val="11"/>
        <color rgb="FF000000"/>
        <rFont val="仿宋_GB2312"/>
        <charset val="134"/>
      </rPr>
      <t>分值</t>
    </r>
  </si>
  <si>
    <r>
      <rPr>
        <b/>
        <sz val="11"/>
        <color rgb="FF000000"/>
        <rFont val="仿宋_GB2312"/>
        <charset val="134"/>
      </rPr>
      <t>唐山市平均得分</t>
    </r>
  </si>
  <si>
    <t>良</t>
  </si>
  <si>
    <r>
      <rPr>
        <b/>
        <sz val="11"/>
        <color rgb="FF000000"/>
        <rFont val="仿宋_GB2312"/>
        <charset val="134"/>
      </rPr>
      <t>乐亭县</t>
    </r>
  </si>
  <si>
    <t>中</t>
  </si>
  <si>
    <r>
      <rPr>
        <b/>
        <sz val="11"/>
        <color rgb="FF000000"/>
        <rFont val="仿宋_GB2312"/>
        <charset val="134"/>
      </rPr>
      <t>路南区</t>
    </r>
  </si>
  <si>
    <r>
      <rPr>
        <b/>
        <sz val="11"/>
        <color rgb="FF000000"/>
        <rFont val="仿宋_GB2312"/>
        <charset val="134"/>
      </rPr>
      <t>路北区</t>
    </r>
  </si>
  <si>
    <r>
      <rPr>
        <b/>
        <sz val="11"/>
        <color rgb="FF000000"/>
        <rFont val="仿宋_GB2312"/>
        <charset val="134"/>
      </rPr>
      <t>古冶区</t>
    </r>
    <r>
      <rPr>
        <b/>
        <sz val="11"/>
        <color rgb="FF000000"/>
        <rFont val="Arial Narrow"/>
        <charset val="134"/>
      </rPr>
      <t xml:space="preserve"> </t>
    </r>
  </si>
  <si>
    <r>
      <rPr>
        <b/>
        <sz val="11"/>
        <color rgb="FF000000"/>
        <rFont val="仿宋_GB2312"/>
        <charset val="134"/>
      </rPr>
      <t>开平区</t>
    </r>
  </si>
  <si>
    <r>
      <rPr>
        <b/>
        <sz val="11"/>
        <rFont val="仿宋_GB2312"/>
        <charset val="134"/>
      </rPr>
      <t>良</t>
    </r>
  </si>
  <si>
    <r>
      <rPr>
        <b/>
        <sz val="11"/>
        <color rgb="FF000000"/>
        <rFont val="仿宋_GB2312"/>
        <charset val="134"/>
      </rPr>
      <t>丰南区</t>
    </r>
  </si>
  <si>
    <r>
      <rPr>
        <b/>
        <sz val="11"/>
        <color rgb="FF000000"/>
        <rFont val="仿宋_GB2312"/>
        <charset val="134"/>
      </rPr>
      <t>丰润区</t>
    </r>
    <r>
      <rPr>
        <b/>
        <sz val="11"/>
        <color rgb="FF000000"/>
        <rFont val="Arial Narrow"/>
        <charset val="134"/>
      </rPr>
      <t xml:space="preserve"> </t>
    </r>
  </si>
  <si>
    <r>
      <rPr>
        <b/>
        <sz val="11"/>
        <color rgb="FF000000"/>
        <rFont val="仿宋_GB2312"/>
        <charset val="134"/>
      </rPr>
      <t>曹妃甸区</t>
    </r>
  </si>
  <si>
    <r>
      <rPr>
        <b/>
        <sz val="11"/>
        <color rgb="FF000000"/>
        <rFont val="仿宋_GB2312"/>
        <charset val="134"/>
      </rPr>
      <t>高新区</t>
    </r>
  </si>
  <si>
    <r>
      <rPr>
        <b/>
        <sz val="11"/>
        <color rgb="FF000000"/>
        <rFont val="仿宋_GB2312"/>
        <charset val="134"/>
      </rPr>
      <t>海港区</t>
    </r>
  </si>
  <si>
    <r>
      <rPr>
        <b/>
        <sz val="11"/>
        <color rgb="FF000000"/>
        <rFont val="仿宋_GB2312"/>
        <charset val="134"/>
      </rPr>
      <t>芦台区</t>
    </r>
  </si>
  <si>
    <r>
      <rPr>
        <b/>
        <sz val="11"/>
        <color rgb="FF000000"/>
        <rFont val="仿宋_GB2312"/>
        <charset val="134"/>
      </rPr>
      <t>汉沽区</t>
    </r>
  </si>
  <si>
    <r>
      <rPr>
        <sz val="11"/>
        <color rgb="FF000000"/>
        <rFont val="宋体"/>
        <charset val="134"/>
      </rPr>
      <t>评价等级（</t>
    </r>
    <r>
      <rPr>
        <sz val="11"/>
        <color rgb="FF000000"/>
        <rFont val="Arial Narrow"/>
        <charset val="134"/>
      </rPr>
      <t>S</t>
    </r>
    <r>
      <rPr>
        <sz val="11"/>
        <color rgb="FF000000"/>
        <rFont val="宋体"/>
        <charset val="134"/>
      </rPr>
      <t>）</t>
    </r>
    <r>
      <rPr>
        <sz val="11"/>
        <color rgb="FF000000"/>
        <rFont val="Arial Narrow"/>
        <charset val="134"/>
      </rPr>
      <t xml:space="preserve">             </t>
    </r>
    <r>
      <rPr>
        <sz val="11"/>
        <color rgb="FF000000"/>
        <rFont val="宋体"/>
        <charset val="134"/>
      </rPr>
      <t>优（</t>
    </r>
    <r>
      <rPr>
        <sz val="11"/>
        <color rgb="FF000000"/>
        <rFont val="Arial Narrow"/>
        <charset val="134"/>
      </rPr>
      <t>S≥90</t>
    </r>
    <r>
      <rPr>
        <sz val="11"/>
        <color rgb="FF000000"/>
        <rFont val="宋体"/>
        <charset val="134"/>
      </rPr>
      <t>）；良（</t>
    </r>
    <r>
      <rPr>
        <sz val="11"/>
        <color rgb="FF000000"/>
        <rFont val="Arial Narrow"/>
        <charset val="134"/>
      </rPr>
      <t>90</t>
    </r>
    <r>
      <rPr>
        <sz val="11"/>
        <color rgb="FF000000"/>
        <rFont val="宋体"/>
        <charset val="134"/>
      </rPr>
      <t>＞</t>
    </r>
    <r>
      <rPr>
        <sz val="11"/>
        <color rgb="FF000000"/>
        <rFont val="Arial Narrow"/>
        <charset val="134"/>
      </rPr>
      <t>S≥80</t>
    </r>
    <r>
      <rPr>
        <sz val="11"/>
        <color rgb="FF000000"/>
        <rFont val="宋体"/>
        <charset val="134"/>
      </rPr>
      <t>）；中（</t>
    </r>
    <r>
      <rPr>
        <sz val="11"/>
        <color rgb="FF000000"/>
        <rFont val="Arial Narrow"/>
        <charset val="134"/>
      </rPr>
      <t>80</t>
    </r>
    <r>
      <rPr>
        <sz val="11"/>
        <color rgb="FF000000"/>
        <rFont val="宋体"/>
        <charset val="134"/>
      </rPr>
      <t>＞</t>
    </r>
    <r>
      <rPr>
        <sz val="11"/>
        <color rgb="FF000000"/>
        <rFont val="Arial Narrow"/>
        <charset val="134"/>
      </rPr>
      <t>S≥60</t>
    </r>
    <r>
      <rPr>
        <sz val="11"/>
        <color rgb="FF000000"/>
        <rFont val="宋体"/>
        <charset val="134"/>
      </rPr>
      <t>）；差（</t>
    </r>
    <r>
      <rPr>
        <sz val="11"/>
        <color rgb="FF000000"/>
        <rFont val="Arial Narrow"/>
        <charset val="134"/>
      </rPr>
      <t>S</t>
    </r>
    <r>
      <rPr>
        <sz val="11"/>
        <color rgb="FF000000"/>
        <rFont val="宋体"/>
        <charset val="134"/>
      </rPr>
      <t>＜</t>
    </r>
    <r>
      <rPr>
        <sz val="11"/>
        <color rgb="FF000000"/>
        <rFont val="Arial Narrow"/>
        <charset val="134"/>
      </rPr>
      <t>60</t>
    </r>
    <r>
      <rPr>
        <sz val="11"/>
        <color rgb="FF000000"/>
        <rFont val="宋体"/>
        <charset val="134"/>
      </rPr>
      <t>）。</t>
    </r>
  </si>
  <si>
    <r>
      <rPr>
        <b/>
        <sz val="11"/>
        <color rgb="FF000000"/>
        <rFont val="仿宋_GB2312"/>
        <charset val="134"/>
      </rPr>
      <t>项目立项</t>
    </r>
  </si>
  <si>
    <r>
      <rPr>
        <b/>
        <sz val="11"/>
        <color rgb="FF000000"/>
        <rFont val="仿宋_GB2312"/>
        <charset val="134"/>
      </rPr>
      <t>绩效目标</t>
    </r>
  </si>
  <si>
    <r>
      <rPr>
        <b/>
        <sz val="11"/>
        <color rgb="FF000000"/>
        <rFont val="仿宋_GB2312"/>
        <charset val="134"/>
      </rPr>
      <t>资金投入</t>
    </r>
  </si>
  <si>
    <r>
      <rPr>
        <b/>
        <sz val="11"/>
        <color rgb="FF000000"/>
        <rFont val="仿宋_GB2312"/>
        <charset val="134"/>
      </rPr>
      <t>资金管理</t>
    </r>
  </si>
  <si>
    <r>
      <rPr>
        <b/>
        <sz val="11"/>
        <color rgb="FF000000"/>
        <rFont val="仿宋_GB2312"/>
        <charset val="134"/>
      </rPr>
      <t>组织实施</t>
    </r>
  </si>
  <si>
    <r>
      <rPr>
        <b/>
        <sz val="11"/>
        <color rgb="FF000000"/>
        <rFont val="仿宋_GB2312"/>
        <charset val="134"/>
      </rPr>
      <t>资产管理</t>
    </r>
  </si>
  <si>
    <r>
      <rPr>
        <b/>
        <sz val="11"/>
        <color rgb="FF000000"/>
        <rFont val="仿宋_GB2312"/>
        <charset val="134"/>
      </rPr>
      <t>产出数量</t>
    </r>
  </si>
  <si>
    <r>
      <rPr>
        <b/>
        <sz val="11"/>
        <color rgb="FF000000"/>
        <rFont val="仿宋_GB2312"/>
        <charset val="134"/>
      </rPr>
      <t>产出质量</t>
    </r>
  </si>
  <si>
    <r>
      <rPr>
        <b/>
        <sz val="11"/>
        <color rgb="FF000000"/>
        <rFont val="仿宋_GB2312"/>
        <charset val="134"/>
      </rPr>
      <t>产出时效</t>
    </r>
  </si>
  <si>
    <r>
      <rPr>
        <b/>
        <sz val="11"/>
        <color rgb="FF000000"/>
        <rFont val="仿宋_GB2312"/>
        <charset val="134"/>
      </rPr>
      <t>成本节约率</t>
    </r>
  </si>
  <si>
    <r>
      <rPr>
        <b/>
        <sz val="11"/>
        <color rgb="FF000000"/>
        <rFont val="仿宋_GB2312"/>
        <charset val="134"/>
      </rPr>
      <t>项目效益</t>
    </r>
  </si>
  <si>
    <r>
      <rPr>
        <b/>
        <sz val="11"/>
        <color rgb="FF000000"/>
        <rFont val="仿宋_GB2312"/>
        <charset val="134"/>
      </rPr>
      <t>唐山市自评得分</t>
    </r>
  </si>
  <si>
    <r>
      <rPr>
        <b/>
        <sz val="11"/>
        <color rgb="FF000000"/>
        <rFont val="Arial Narrow"/>
        <charset val="134"/>
      </rPr>
      <t xml:space="preserve">    </t>
    </r>
    <r>
      <rPr>
        <b/>
        <sz val="11"/>
        <color rgb="FF000000"/>
        <rFont val="仿宋_GB2312"/>
        <charset val="134"/>
      </rPr>
      <t>评价等级（</t>
    </r>
    <r>
      <rPr>
        <b/>
        <sz val="11"/>
        <color rgb="FF000000"/>
        <rFont val="Arial Narrow"/>
        <charset val="134"/>
      </rPr>
      <t>S</t>
    </r>
    <r>
      <rPr>
        <b/>
        <sz val="11"/>
        <color rgb="FF000000"/>
        <rFont val="仿宋_GB2312"/>
        <charset val="134"/>
      </rPr>
      <t>）：优（</t>
    </r>
    <r>
      <rPr>
        <b/>
        <sz val="11"/>
        <color rgb="FF000000"/>
        <rFont val="Arial Narrow"/>
        <charset val="134"/>
      </rPr>
      <t>S</t>
    </r>
    <r>
      <rPr>
        <b/>
        <sz val="11"/>
        <color rgb="FF000000"/>
        <rFont val="Cambria Math"/>
        <charset val="134"/>
      </rPr>
      <t>≥</t>
    </r>
    <r>
      <rPr>
        <b/>
        <sz val="11"/>
        <color rgb="FF000000"/>
        <rFont val="Arial Narrow"/>
        <charset val="134"/>
      </rPr>
      <t>90</t>
    </r>
    <r>
      <rPr>
        <b/>
        <sz val="11"/>
        <color rgb="FF000000"/>
        <rFont val="仿宋_GB2312"/>
        <charset val="134"/>
      </rPr>
      <t>）；良（</t>
    </r>
    <r>
      <rPr>
        <b/>
        <sz val="11"/>
        <color rgb="FF000000"/>
        <rFont val="Arial Narrow"/>
        <charset val="134"/>
      </rPr>
      <t>90</t>
    </r>
    <r>
      <rPr>
        <b/>
        <sz val="11"/>
        <color rgb="FF000000"/>
        <rFont val="仿宋_GB2312"/>
        <charset val="134"/>
      </rPr>
      <t>＞</t>
    </r>
    <r>
      <rPr>
        <b/>
        <sz val="11"/>
        <color rgb="FF000000"/>
        <rFont val="Arial Narrow"/>
        <charset val="134"/>
      </rPr>
      <t>S</t>
    </r>
    <r>
      <rPr>
        <b/>
        <sz val="11"/>
        <color rgb="FF000000"/>
        <rFont val="Cambria Math"/>
        <charset val="134"/>
      </rPr>
      <t>≥</t>
    </r>
    <r>
      <rPr>
        <b/>
        <sz val="11"/>
        <color rgb="FF000000"/>
        <rFont val="Arial Narrow"/>
        <charset val="134"/>
      </rPr>
      <t>80</t>
    </r>
    <r>
      <rPr>
        <b/>
        <sz val="11"/>
        <color rgb="FF000000"/>
        <rFont val="仿宋_GB2312"/>
        <charset val="134"/>
      </rPr>
      <t>）；</t>
    </r>
    <r>
      <rPr>
        <b/>
        <sz val="11"/>
        <color rgb="FF000000"/>
        <rFont val="等线"/>
        <charset val="134"/>
      </rPr>
      <t>中</t>
    </r>
    <r>
      <rPr>
        <b/>
        <sz val="11"/>
        <color rgb="FF000000"/>
        <rFont val="仿宋_GB2312"/>
        <charset val="134"/>
      </rPr>
      <t>（</t>
    </r>
    <r>
      <rPr>
        <b/>
        <sz val="11"/>
        <color rgb="FF000000"/>
        <rFont val="Arial Narrow"/>
        <charset val="134"/>
      </rPr>
      <t>80</t>
    </r>
    <r>
      <rPr>
        <b/>
        <sz val="11"/>
        <color rgb="FF000000"/>
        <rFont val="仿宋_GB2312"/>
        <charset val="134"/>
      </rPr>
      <t>＞</t>
    </r>
    <r>
      <rPr>
        <b/>
        <sz val="11"/>
        <color rgb="FF000000"/>
        <rFont val="Arial Narrow"/>
        <charset val="134"/>
      </rPr>
      <t>S</t>
    </r>
    <r>
      <rPr>
        <b/>
        <sz val="11"/>
        <color rgb="FF000000"/>
        <rFont val="Cambria Math"/>
        <charset val="134"/>
      </rPr>
      <t>≥</t>
    </r>
    <r>
      <rPr>
        <b/>
        <sz val="11"/>
        <color rgb="FF000000"/>
        <rFont val="Arial Narrow"/>
        <charset val="134"/>
      </rPr>
      <t>60</t>
    </r>
    <r>
      <rPr>
        <b/>
        <sz val="11"/>
        <color rgb="FF000000"/>
        <rFont val="仿宋_GB2312"/>
        <charset val="134"/>
      </rPr>
      <t>）；</t>
    </r>
    <r>
      <rPr>
        <b/>
        <sz val="11"/>
        <color rgb="FF000000"/>
        <rFont val="等线"/>
        <charset val="134"/>
      </rPr>
      <t>差</t>
    </r>
    <r>
      <rPr>
        <b/>
        <sz val="11"/>
        <color rgb="FF000000"/>
        <rFont val="仿宋_GB2312"/>
        <charset val="134"/>
      </rPr>
      <t>（</t>
    </r>
    <r>
      <rPr>
        <b/>
        <sz val="11"/>
        <color rgb="FF000000"/>
        <rFont val="Arial Narrow"/>
        <charset val="134"/>
      </rPr>
      <t>S</t>
    </r>
    <r>
      <rPr>
        <b/>
        <sz val="11"/>
        <color rgb="FF000000"/>
        <rFont val="仿宋_GB2312"/>
        <charset val="134"/>
      </rPr>
      <t>＜</t>
    </r>
    <r>
      <rPr>
        <b/>
        <sz val="11"/>
        <color rgb="FF000000"/>
        <rFont val="Arial Narrow"/>
        <charset val="134"/>
      </rPr>
      <t>60</t>
    </r>
    <r>
      <rPr>
        <b/>
        <sz val="11"/>
        <color rgb="FF000000"/>
        <rFont val="仿宋_GB2312"/>
        <charset val="134"/>
      </rPr>
      <t>）。</t>
    </r>
  </si>
  <si>
    <t>1、</t>
  </si>
  <si>
    <t>资金拨付问题，项目进度缓慢</t>
  </si>
  <si>
    <t>2、</t>
  </si>
  <si>
    <t>项目立项不确定、下次在做预算的时候，需要确定好是什么项目</t>
  </si>
  <si>
    <t>产出和效益指标按照50%得分。</t>
  </si>
  <si>
    <t>按照全部资金，权重得分</t>
  </si>
  <si>
    <t>由于8各县区   等，减分。</t>
  </si>
  <si>
    <r>
      <rPr>
        <sz val="11"/>
        <color rgb="FFFF0000"/>
        <rFont val="宋体"/>
        <charset val="134"/>
        <scheme val="minor"/>
      </rPr>
      <t>分析评价</t>
    </r>
    <r>
      <rPr>
        <sz val="11"/>
        <color theme="1"/>
        <rFont val="宋体"/>
        <charset val="134"/>
        <scheme val="minor"/>
      </rPr>
      <t>具体说一下，12家按照总预算比例加权平均得分，评价分析得分</t>
    </r>
  </si>
  <si>
    <t>资金执行，按照总预算说。</t>
  </si>
  <si>
    <t>滦州市</t>
  </si>
  <si>
    <t>滦南县</t>
  </si>
  <si>
    <t>乐亭县</t>
  </si>
  <si>
    <t>迁西县</t>
  </si>
  <si>
    <t>玉田县</t>
  </si>
  <si>
    <t>遵化市</t>
  </si>
  <si>
    <t>迁安市</t>
  </si>
  <si>
    <t>路南区</t>
  </si>
  <si>
    <t>路北区</t>
  </si>
  <si>
    <r>
      <rPr>
        <b/>
        <sz val="11"/>
        <color rgb="FF000000"/>
        <rFont val="宋体"/>
        <charset val="134"/>
      </rPr>
      <t>古冶区</t>
    </r>
    <r>
      <rPr>
        <b/>
        <sz val="11"/>
        <color rgb="FF000000"/>
        <rFont val="Calibri"/>
        <charset val="134"/>
      </rPr>
      <t xml:space="preserve"> </t>
    </r>
  </si>
  <si>
    <t>开平区</t>
  </si>
  <si>
    <t>丰南区</t>
  </si>
  <si>
    <t xml:space="preserve">丰润区 </t>
  </si>
  <si>
    <t>曹妃甸区</t>
  </si>
  <si>
    <t>高新区</t>
  </si>
  <si>
    <t>海港区</t>
  </si>
  <si>
    <t>芦台区</t>
  </si>
  <si>
    <t>汉沽区</t>
  </si>
  <si>
    <t>附件1：</t>
  </si>
  <si>
    <r>
      <rPr>
        <b/>
        <sz val="18"/>
        <rFont val="Arial Narrow"/>
        <charset val="134"/>
      </rPr>
      <t>2024</t>
    </r>
    <r>
      <rPr>
        <b/>
        <sz val="18"/>
        <rFont val="宋体"/>
        <charset val="134"/>
      </rPr>
      <t>年唐山市和美乡村建设专项奖补</t>
    </r>
    <r>
      <rPr>
        <b/>
        <sz val="18"/>
        <rFont val="仿宋_GB2312"/>
        <charset val="134"/>
      </rPr>
      <t>项目资金支出绩效评价指标体系</t>
    </r>
  </si>
  <si>
    <t>一级指标</t>
  </si>
  <si>
    <t>二级指标</t>
  </si>
  <si>
    <t>三级指标</t>
  </si>
  <si>
    <t>四级指标</t>
  </si>
  <si>
    <t>分值</t>
  </si>
  <si>
    <t xml:space="preserve"> 得分</t>
  </si>
  <si>
    <t>评分说明</t>
  </si>
  <si>
    <t>评分标准</t>
  </si>
  <si>
    <r>
      <rPr>
        <sz val="11"/>
        <rFont val="仿宋_GB2312"/>
        <charset val="134"/>
      </rPr>
      <t>决策
（</t>
    </r>
    <r>
      <rPr>
        <sz val="11"/>
        <rFont val="Arial Narrow"/>
        <charset val="134"/>
      </rPr>
      <t>15</t>
    </r>
    <r>
      <rPr>
        <sz val="11"/>
        <rFont val="仿宋_GB2312"/>
        <charset val="134"/>
      </rPr>
      <t>分）</t>
    </r>
  </si>
  <si>
    <r>
      <rPr>
        <sz val="11"/>
        <rFont val="仿宋_GB2312"/>
        <charset val="134"/>
      </rPr>
      <t>项目立项（</t>
    </r>
    <r>
      <rPr>
        <sz val="11"/>
        <rFont val="Arial Narrow"/>
        <charset val="134"/>
      </rPr>
      <t>4</t>
    </r>
    <r>
      <rPr>
        <sz val="11"/>
        <rFont val="仿宋_GB2312"/>
        <charset val="134"/>
      </rPr>
      <t>分）</t>
    </r>
  </si>
  <si>
    <r>
      <rPr>
        <sz val="11"/>
        <rFont val="仿宋_GB2312"/>
        <charset val="134"/>
      </rPr>
      <t>立项依据
充分性</t>
    </r>
    <r>
      <rPr>
        <sz val="11"/>
        <rFont val="Arial Narrow"/>
        <charset val="134"/>
      </rPr>
      <t xml:space="preserve"> 
</t>
    </r>
    <r>
      <rPr>
        <sz val="11"/>
        <rFont val="仿宋_GB2312"/>
        <charset val="134"/>
      </rPr>
      <t>（</t>
    </r>
    <r>
      <rPr>
        <sz val="11"/>
        <rFont val="Arial Narrow"/>
        <charset val="134"/>
      </rPr>
      <t>2.5</t>
    </r>
    <r>
      <rPr>
        <sz val="11"/>
        <rFont val="仿宋_GB2312"/>
        <charset val="134"/>
      </rPr>
      <t>分）</t>
    </r>
  </si>
  <si>
    <t>项目立项与国家、省、唐山市相关法律法规及相关政策符合性；与相关规划、工作计划相符性。</t>
  </si>
  <si>
    <t>项目正在完善招标前立项手续，已编制完成项目简介。按照75%得分</t>
  </si>
  <si>
    <r>
      <rPr>
        <sz val="11"/>
        <rFont val="仿宋_GB2312"/>
        <charset val="134"/>
      </rPr>
      <t>项目符合国家、省、市相关法律法规及相关政策；符合相关规划、工作计划（符合</t>
    </r>
    <r>
      <rPr>
        <sz val="11"/>
        <rFont val="Arial Narrow"/>
        <charset val="134"/>
      </rPr>
      <t>1</t>
    </r>
    <r>
      <rPr>
        <sz val="11"/>
        <rFont val="仿宋_GB2312"/>
        <charset val="134"/>
      </rPr>
      <t>分；不符合</t>
    </r>
    <r>
      <rPr>
        <sz val="11"/>
        <rFont val="Arial Narrow"/>
        <charset val="134"/>
      </rPr>
      <t>0</t>
    </r>
    <r>
      <rPr>
        <sz val="11"/>
        <rFont val="仿宋_GB2312"/>
        <charset val="134"/>
      </rPr>
      <t>分；其中有一项符合减半得分。）。</t>
    </r>
  </si>
  <si>
    <r>
      <rPr>
        <sz val="11"/>
        <rFont val="仿宋_GB2312"/>
        <charset val="134"/>
      </rPr>
      <t>项目立项与部门职责范围相关性。</t>
    </r>
  </si>
  <si>
    <r>
      <rPr>
        <sz val="11"/>
        <rFont val="仿宋_GB2312"/>
        <charset val="134"/>
      </rPr>
      <t>项目内容与部门职责范围相符（相符</t>
    </r>
    <r>
      <rPr>
        <sz val="11"/>
        <rFont val="Arial Narrow"/>
        <charset val="134"/>
      </rPr>
      <t>1</t>
    </r>
    <r>
      <rPr>
        <sz val="11"/>
        <rFont val="仿宋_GB2312"/>
        <charset val="134"/>
      </rPr>
      <t>分，不相符</t>
    </r>
    <r>
      <rPr>
        <sz val="11"/>
        <rFont val="Arial Narrow"/>
        <charset val="134"/>
      </rPr>
      <t>0</t>
    </r>
    <r>
      <rPr>
        <sz val="11"/>
        <rFont val="仿宋_GB2312"/>
        <charset val="134"/>
      </rPr>
      <t>分）。</t>
    </r>
  </si>
  <si>
    <t>前期准备完整性指标</t>
  </si>
  <si>
    <t>项目事前是否已经过必要的可行性研究、勘察设计情况；专家论证、环境评价、风险评估、绩效评估、集体决策情况；用地手续、开工许可情况。（符合0.5分；不符合0分；其中有一项符合减半得分。）。</t>
  </si>
  <si>
    <r>
      <rPr>
        <sz val="11"/>
        <rFont val="仿宋_GB2312"/>
        <charset val="134"/>
      </rPr>
      <t>项目立项与公共财政支持范围吻合性。</t>
    </r>
  </si>
  <si>
    <r>
      <rPr>
        <sz val="11"/>
        <rFont val="仿宋_GB2312"/>
        <charset val="134"/>
      </rPr>
      <t>属于公共财政支持范围（属于</t>
    </r>
    <r>
      <rPr>
        <sz val="11"/>
        <rFont val="Arial Narrow"/>
        <charset val="134"/>
      </rPr>
      <t>0.5</t>
    </r>
    <r>
      <rPr>
        <sz val="11"/>
        <rFont val="仿宋_GB2312"/>
        <charset val="134"/>
      </rPr>
      <t>分，不属于</t>
    </r>
    <r>
      <rPr>
        <sz val="11"/>
        <rFont val="Arial Narrow"/>
        <charset val="134"/>
      </rPr>
      <t>0</t>
    </r>
    <r>
      <rPr>
        <sz val="11"/>
        <rFont val="仿宋_GB2312"/>
        <charset val="134"/>
      </rPr>
      <t>分）。</t>
    </r>
  </si>
  <si>
    <r>
      <rPr>
        <sz val="11"/>
        <rFont val="仿宋_GB2312"/>
        <charset val="134"/>
      </rPr>
      <t>立项程序
规范性
（</t>
    </r>
    <r>
      <rPr>
        <sz val="11"/>
        <rFont val="Arial Narrow"/>
        <charset val="134"/>
      </rPr>
      <t>1.5</t>
    </r>
    <r>
      <rPr>
        <sz val="11"/>
        <rFont val="仿宋_GB2312"/>
        <charset val="134"/>
      </rPr>
      <t>分）</t>
    </r>
  </si>
  <si>
    <r>
      <rPr>
        <sz val="11"/>
        <rFont val="仿宋_GB2312"/>
        <charset val="134"/>
      </rPr>
      <t>项目立项程序的符合性。</t>
    </r>
  </si>
  <si>
    <r>
      <rPr>
        <sz val="11"/>
        <rFont val="仿宋_GB2312"/>
        <charset val="134"/>
      </rPr>
      <t>立项程序符合省、市相关规定的程序。（符合程序</t>
    </r>
    <r>
      <rPr>
        <sz val="11"/>
        <rFont val="Arial Narrow"/>
        <charset val="134"/>
      </rPr>
      <t>0.5</t>
    </r>
    <r>
      <rPr>
        <sz val="11"/>
        <rFont val="仿宋_GB2312"/>
        <charset val="134"/>
      </rPr>
      <t>分；不符合</t>
    </r>
    <r>
      <rPr>
        <sz val="11"/>
        <rFont val="Arial Narrow"/>
        <charset val="134"/>
      </rPr>
      <t>0</t>
    </r>
    <r>
      <rPr>
        <sz val="11"/>
        <rFont val="仿宋_GB2312"/>
        <charset val="134"/>
      </rPr>
      <t>分；部分符合按符合项比例得分）。</t>
    </r>
  </si>
  <si>
    <r>
      <rPr>
        <sz val="11"/>
        <rFont val="仿宋_GB2312"/>
        <charset val="134"/>
      </rPr>
      <t>项目审批文件、材料符合性。</t>
    </r>
  </si>
  <si>
    <r>
      <rPr>
        <sz val="11"/>
        <rFont val="仿宋_GB2312"/>
        <charset val="134"/>
      </rPr>
      <t>项目审批文件、材料是否符合相关要求。符合要求</t>
    </r>
    <r>
      <rPr>
        <sz val="11"/>
        <rFont val="Arial Narrow"/>
        <charset val="134"/>
      </rPr>
      <t>0.5</t>
    </r>
    <r>
      <rPr>
        <sz val="11"/>
        <rFont val="仿宋_GB2312"/>
        <charset val="134"/>
      </rPr>
      <t>分，不符合</t>
    </r>
    <r>
      <rPr>
        <sz val="11"/>
        <rFont val="Arial Narrow"/>
        <charset val="134"/>
      </rPr>
      <t>0</t>
    </r>
    <r>
      <rPr>
        <sz val="11"/>
        <rFont val="仿宋_GB2312"/>
        <charset val="134"/>
      </rPr>
      <t>分。</t>
    </r>
  </si>
  <si>
    <r>
      <rPr>
        <sz val="11"/>
        <rFont val="仿宋_GB2312"/>
        <charset val="134"/>
      </rPr>
      <t>项目事前是否已经过必要的可行性研究、专家论证、风险评估、绩效评估、集体决策。</t>
    </r>
  </si>
  <si>
    <r>
      <rPr>
        <sz val="11"/>
        <rFont val="仿宋_GB2312"/>
        <charset val="134"/>
      </rPr>
      <t>符合相关要求</t>
    </r>
    <r>
      <rPr>
        <sz val="11"/>
        <rFont val="Arial Narrow"/>
        <charset val="134"/>
      </rPr>
      <t>0.5</t>
    </r>
    <r>
      <rPr>
        <sz val="11"/>
        <rFont val="仿宋_GB2312"/>
        <charset val="134"/>
      </rPr>
      <t>分；不符合</t>
    </r>
    <r>
      <rPr>
        <sz val="11"/>
        <rFont val="Arial Narrow"/>
        <charset val="134"/>
      </rPr>
      <t>0</t>
    </r>
    <r>
      <rPr>
        <sz val="11"/>
        <rFont val="仿宋_GB2312"/>
        <charset val="134"/>
      </rPr>
      <t>分；部分符合按符合项比例得分。</t>
    </r>
  </si>
  <si>
    <r>
      <rPr>
        <sz val="11"/>
        <rFont val="仿宋_GB2312"/>
        <charset val="134"/>
      </rPr>
      <t>绩效目标（</t>
    </r>
    <r>
      <rPr>
        <sz val="11"/>
        <rFont val="Arial Narrow"/>
        <charset val="134"/>
      </rPr>
      <t>6</t>
    </r>
    <r>
      <rPr>
        <sz val="11"/>
        <rFont val="仿宋_GB2312"/>
        <charset val="134"/>
      </rPr>
      <t>分）</t>
    </r>
  </si>
  <si>
    <r>
      <rPr>
        <sz val="11"/>
        <rFont val="仿宋_GB2312"/>
        <charset val="134"/>
      </rPr>
      <t>绩效目标
合理性
（</t>
    </r>
    <r>
      <rPr>
        <sz val="11"/>
        <rFont val="Arial Narrow"/>
        <charset val="134"/>
      </rPr>
      <t>3</t>
    </r>
    <r>
      <rPr>
        <sz val="11"/>
        <rFont val="仿宋_GB2312"/>
        <charset val="134"/>
      </rPr>
      <t>分）</t>
    </r>
  </si>
  <si>
    <t>项目绩效目标的设定。</t>
  </si>
  <si>
    <r>
      <rPr>
        <sz val="11"/>
        <rFont val="仿宋_GB2312"/>
        <charset val="134"/>
      </rPr>
      <t>项目有绩效目标（有</t>
    </r>
    <r>
      <rPr>
        <sz val="11"/>
        <rFont val="Arial Narrow"/>
        <charset val="134"/>
      </rPr>
      <t>2</t>
    </r>
    <r>
      <rPr>
        <sz val="11"/>
        <rFont val="仿宋_GB2312"/>
        <charset val="134"/>
      </rPr>
      <t>分，没有</t>
    </r>
    <r>
      <rPr>
        <sz val="11"/>
        <rFont val="Arial Narrow"/>
        <charset val="134"/>
      </rPr>
      <t>0</t>
    </r>
    <r>
      <rPr>
        <sz val="11"/>
        <rFont val="仿宋_GB2312"/>
        <charset val="134"/>
      </rPr>
      <t>分）。</t>
    </r>
  </si>
  <si>
    <t>项目绩效目标与预算确定的项目投资额或资金量的匹配性。</t>
  </si>
  <si>
    <r>
      <rPr>
        <sz val="11"/>
        <rFont val="仿宋_GB2312"/>
        <charset val="134"/>
      </rPr>
      <t>项目绩效目标与预算确定的项目投资额或资金量相匹配（匹配</t>
    </r>
    <r>
      <rPr>
        <sz val="11"/>
        <rFont val="Arial Narrow"/>
        <charset val="134"/>
      </rPr>
      <t>1</t>
    </r>
    <r>
      <rPr>
        <sz val="11"/>
        <rFont val="仿宋_GB2312"/>
        <charset val="134"/>
      </rPr>
      <t>分，不匹配</t>
    </r>
    <r>
      <rPr>
        <sz val="11"/>
        <rFont val="Arial Narrow"/>
        <charset val="134"/>
      </rPr>
      <t>0</t>
    </r>
    <r>
      <rPr>
        <sz val="11"/>
        <rFont val="仿宋_GB2312"/>
        <charset val="134"/>
      </rPr>
      <t>分）。</t>
    </r>
  </si>
  <si>
    <r>
      <rPr>
        <sz val="11"/>
        <rFont val="仿宋_GB2312"/>
        <charset val="134"/>
      </rPr>
      <t>绩效指标
明确性
（</t>
    </r>
    <r>
      <rPr>
        <sz val="11"/>
        <rFont val="Arial Narrow"/>
        <charset val="134"/>
      </rPr>
      <t>3</t>
    </r>
    <r>
      <rPr>
        <sz val="11"/>
        <rFont val="仿宋_GB2312"/>
        <charset val="134"/>
      </rPr>
      <t>分）</t>
    </r>
  </si>
  <si>
    <r>
      <rPr>
        <sz val="11"/>
        <rFont val="仿宋_GB2312"/>
        <charset val="134"/>
      </rPr>
      <t>项目绩效目标的细化分解。</t>
    </r>
  </si>
  <si>
    <r>
      <rPr>
        <sz val="11"/>
        <rFont val="仿宋_GB2312"/>
        <charset val="134"/>
      </rPr>
      <t>项目绩效目标已细化分解（已细化分解</t>
    </r>
    <r>
      <rPr>
        <sz val="11"/>
        <rFont val="Arial Narrow"/>
        <charset val="134"/>
      </rPr>
      <t>1</t>
    </r>
    <r>
      <rPr>
        <sz val="11"/>
        <rFont val="仿宋_GB2312"/>
        <charset val="134"/>
      </rPr>
      <t>分，未细化分解</t>
    </r>
    <r>
      <rPr>
        <sz val="11"/>
        <rFont val="Arial Narrow"/>
        <charset val="134"/>
      </rPr>
      <t>0</t>
    </r>
    <r>
      <rPr>
        <sz val="11"/>
        <rFont val="仿宋_GB2312"/>
        <charset val="134"/>
      </rPr>
      <t>分，部分细化按项目比例得分）。</t>
    </r>
  </si>
  <si>
    <r>
      <rPr>
        <sz val="11"/>
        <rFont val="仿宋_GB2312"/>
        <charset val="134"/>
      </rPr>
      <t>指标值清晰、可衡量。</t>
    </r>
  </si>
  <si>
    <r>
      <rPr>
        <sz val="11"/>
        <rFont val="仿宋_GB2312"/>
        <charset val="134"/>
      </rPr>
      <t>指标值清晰、可衡量</t>
    </r>
    <r>
      <rPr>
        <sz val="11"/>
        <rFont val="Arial Narrow"/>
        <charset val="134"/>
      </rPr>
      <t>1</t>
    </r>
    <r>
      <rPr>
        <sz val="11"/>
        <rFont val="仿宋_GB2312"/>
        <charset val="134"/>
      </rPr>
      <t>分，模糊</t>
    </r>
    <r>
      <rPr>
        <sz val="11"/>
        <rFont val="Arial Narrow"/>
        <charset val="134"/>
      </rPr>
      <t>0</t>
    </r>
    <r>
      <rPr>
        <sz val="11"/>
        <rFont val="仿宋_GB2312"/>
        <charset val="134"/>
      </rPr>
      <t>分，部分清晰、可衡量按项目比例得分。</t>
    </r>
  </si>
  <si>
    <r>
      <rPr>
        <sz val="11"/>
        <rFont val="仿宋_GB2312"/>
        <charset val="134"/>
      </rPr>
      <t>项目绩效目标与项目任务数或计划数对应度。</t>
    </r>
  </si>
  <si>
    <r>
      <rPr>
        <sz val="11"/>
        <rFont val="仿宋_GB2312"/>
        <charset val="134"/>
      </rPr>
      <t>项目绩效目标与项目预算、合同约定的任务数或计划数相对应（对应</t>
    </r>
    <r>
      <rPr>
        <sz val="11"/>
        <rFont val="Arial Narrow"/>
        <charset val="134"/>
      </rPr>
      <t>1</t>
    </r>
    <r>
      <rPr>
        <sz val="11"/>
        <rFont val="仿宋_GB2312"/>
        <charset val="134"/>
      </rPr>
      <t>分；不对应</t>
    </r>
    <r>
      <rPr>
        <sz val="11"/>
        <rFont val="Arial Narrow"/>
        <charset val="134"/>
      </rPr>
      <t>0</t>
    </r>
    <r>
      <rPr>
        <sz val="11"/>
        <rFont val="仿宋_GB2312"/>
        <charset val="134"/>
      </rPr>
      <t>分；部分对应按对应项比例得分）。</t>
    </r>
  </si>
  <si>
    <r>
      <rPr>
        <sz val="11"/>
        <rFont val="仿宋_GB2312"/>
        <charset val="134"/>
      </rPr>
      <t>资金投入（</t>
    </r>
    <r>
      <rPr>
        <sz val="11"/>
        <rFont val="Arial Narrow"/>
        <charset val="134"/>
      </rPr>
      <t>5</t>
    </r>
    <r>
      <rPr>
        <sz val="11"/>
        <rFont val="仿宋_GB2312"/>
        <charset val="134"/>
      </rPr>
      <t>分）</t>
    </r>
  </si>
  <si>
    <r>
      <rPr>
        <sz val="11"/>
        <rFont val="仿宋_GB2312"/>
        <charset val="134"/>
      </rPr>
      <t>预算编制
科学性
（</t>
    </r>
    <r>
      <rPr>
        <sz val="11"/>
        <rFont val="Arial Narrow"/>
        <charset val="134"/>
      </rPr>
      <t>5</t>
    </r>
    <r>
      <rPr>
        <sz val="11"/>
        <rFont val="仿宋_GB2312"/>
        <charset val="134"/>
      </rPr>
      <t>分）</t>
    </r>
  </si>
  <si>
    <r>
      <rPr>
        <sz val="11"/>
        <rFont val="仿宋_GB2312"/>
        <charset val="134"/>
      </rPr>
      <t>预算内容与项目内容匹配度。</t>
    </r>
  </si>
  <si>
    <r>
      <rPr>
        <sz val="11"/>
        <rFont val="宋体"/>
        <charset val="134"/>
      </rPr>
      <t>项目正在完善招标前立项手续，已编制完成项目简介。按照</t>
    </r>
    <r>
      <rPr>
        <sz val="11"/>
        <rFont val="Arial Narrow"/>
        <charset val="134"/>
      </rPr>
      <t>75%</t>
    </r>
    <r>
      <rPr>
        <sz val="11"/>
        <rFont val="宋体"/>
        <charset val="134"/>
      </rPr>
      <t>得分</t>
    </r>
  </si>
  <si>
    <r>
      <rPr>
        <sz val="11"/>
        <rFont val="仿宋_GB2312"/>
        <charset val="134"/>
      </rPr>
      <t>预算内容与项目内容相匹配（匹配</t>
    </r>
    <r>
      <rPr>
        <sz val="11"/>
        <rFont val="Arial Narrow"/>
        <charset val="134"/>
      </rPr>
      <t>2</t>
    </r>
    <r>
      <rPr>
        <sz val="11"/>
        <rFont val="仿宋_GB2312"/>
        <charset val="134"/>
      </rPr>
      <t>分，未匹配</t>
    </r>
    <r>
      <rPr>
        <sz val="11"/>
        <rFont val="Arial Narrow"/>
        <charset val="134"/>
      </rPr>
      <t>0</t>
    </r>
    <r>
      <rPr>
        <sz val="11"/>
        <rFont val="仿宋_GB2312"/>
        <charset val="134"/>
      </rPr>
      <t>分）。</t>
    </r>
  </si>
  <si>
    <r>
      <rPr>
        <sz val="11"/>
        <rFont val="仿宋_GB2312"/>
        <charset val="134"/>
      </rPr>
      <t>预算额度测算依据的充分性，编制标准的准确性。</t>
    </r>
  </si>
  <si>
    <r>
      <rPr>
        <sz val="11"/>
        <rFont val="仿宋_GB2312"/>
        <charset val="134"/>
      </rPr>
      <t>预算额度测算依据充分并且按照标准编制（依据充分并且按标准</t>
    </r>
    <r>
      <rPr>
        <sz val="11"/>
        <rFont val="Arial Narrow"/>
        <charset val="134"/>
      </rPr>
      <t>2</t>
    </r>
    <r>
      <rPr>
        <sz val="11"/>
        <rFont val="仿宋_GB2312"/>
        <charset val="134"/>
      </rPr>
      <t>分，依据不充分并未按标准</t>
    </r>
    <r>
      <rPr>
        <sz val="11"/>
        <rFont val="Arial Narrow"/>
        <charset val="134"/>
      </rPr>
      <t>0</t>
    </r>
    <r>
      <rPr>
        <sz val="11"/>
        <rFont val="仿宋_GB2312"/>
        <charset val="134"/>
      </rPr>
      <t>分）。</t>
    </r>
  </si>
  <si>
    <r>
      <rPr>
        <sz val="11"/>
        <rFont val="仿宋_GB2312"/>
        <charset val="134"/>
      </rPr>
      <t>项目预算资金与工作任务匹配性。</t>
    </r>
  </si>
  <si>
    <r>
      <rPr>
        <sz val="11"/>
        <rFont val="仿宋_GB2312"/>
        <charset val="134"/>
      </rPr>
      <t>预算确定的项目资金额与工作任务相匹配（匹配</t>
    </r>
    <r>
      <rPr>
        <sz val="11"/>
        <rFont val="Arial Narrow"/>
        <charset val="134"/>
      </rPr>
      <t>1</t>
    </r>
    <r>
      <rPr>
        <sz val="11"/>
        <rFont val="仿宋_GB2312"/>
        <charset val="134"/>
      </rPr>
      <t>分，未匹配</t>
    </r>
    <r>
      <rPr>
        <sz val="11"/>
        <rFont val="Arial Narrow"/>
        <charset val="134"/>
      </rPr>
      <t>0</t>
    </r>
    <r>
      <rPr>
        <sz val="11"/>
        <rFont val="仿宋_GB2312"/>
        <charset val="134"/>
      </rPr>
      <t>分）。</t>
    </r>
  </si>
  <si>
    <r>
      <rPr>
        <sz val="11"/>
        <rFont val="仿宋_GB2312"/>
        <charset val="134"/>
      </rPr>
      <t>过程
（</t>
    </r>
    <r>
      <rPr>
        <sz val="11"/>
        <rFont val="Arial Narrow"/>
        <charset val="134"/>
      </rPr>
      <t>25</t>
    </r>
    <r>
      <rPr>
        <sz val="11"/>
        <rFont val="仿宋_GB2312"/>
        <charset val="134"/>
      </rPr>
      <t>分）</t>
    </r>
  </si>
  <si>
    <r>
      <rPr>
        <sz val="11"/>
        <rFont val="仿宋_GB2312"/>
        <charset val="134"/>
      </rPr>
      <t>资金管理（</t>
    </r>
    <r>
      <rPr>
        <sz val="11"/>
        <rFont val="Arial Narrow"/>
        <charset val="134"/>
      </rPr>
      <t>12</t>
    </r>
    <r>
      <rPr>
        <sz val="11"/>
        <rFont val="仿宋_GB2312"/>
        <charset val="134"/>
      </rPr>
      <t>分）</t>
    </r>
  </si>
  <si>
    <t>资金到位率（4分）</t>
  </si>
  <si>
    <t>资金拨付到位率。</t>
  </si>
  <si>
    <r>
      <rPr>
        <sz val="11"/>
        <rFont val="仿宋_GB2312"/>
        <charset val="134"/>
      </rPr>
      <t>该项评分</t>
    </r>
    <r>
      <rPr>
        <sz val="11"/>
        <rFont val="Arial Narrow"/>
        <charset val="134"/>
      </rPr>
      <t>=</t>
    </r>
    <r>
      <rPr>
        <sz val="11"/>
        <rFont val="仿宋_GB2312"/>
        <charset val="134"/>
      </rPr>
      <t>分值</t>
    </r>
    <r>
      <rPr>
        <sz val="11"/>
        <rFont val="Arial Narrow"/>
        <charset val="134"/>
      </rPr>
      <t>*</t>
    </r>
    <r>
      <rPr>
        <sz val="11"/>
        <rFont val="仿宋_GB2312"/>
        <charset val="134"/>
      </rPr>
      <t>资金到位率</t>
    </r>
    <r>
      <rPr>
        <sz val="11"/>
        <rFont val="Arial Narrow"/>
        <charset val="134"/>
      </rPr>
      <t xml:space="preserve">                                                                  </t>
    </r>
    <r>
      <rPr>
        <sz val="11"/>
        <rFont val="仿宋_GB2312"/>
        <charset val="134"/>
      </rPr>
      <t>资金到位率</t>
    </r>
    <r>
      <rPr>
        <sz val="11"/>
        <rFont val="Arial Narrow"/>
        <charset val="134"/>
      </rPr>
      <t>=</t>
    </r>
    <r>
      <rPr>
        <sz val="11"/>
        <rFont val="仿宋_GB2312"/>
        <charset val="134"/>
      </rPr>
      <t>（实际到位资金</t>
    </r>
    <r>
      <rPr>
        <sz val="11"/>
        <rFont val="Arial Narrow"/>
        <charset val="134"/>
      </rPr>
      <t>/</t>
    </r>
    <r>
      <rPr>
        <sz val="11"/>
        <rFont val="仿宋_GB2312"/>
        <charset val="134"/>
      </rPr>
      <t>预算资金）</t>
    </r>
    <r>
      <rPr>
        <sz val="11"/>
        <rFont val="Arial Narrow"/>
        <charset val="134"/>
      </rPr>
      <t>×100%</t>
    </r>
    <r>
      <rPr>
        <sz val="11"/>
        <rFont val="仿宋_GB2312"/>
        <charset val="134"/>
      </rPr>
      <t>。</t>
    </r>
  </si>
  <si>
    <t>预算执行率（4分）</t>
  </si>
  <si>
    <r>
      <rPr>
        <sz val="11"/>
        <rFont val="仿宋_GB2312"/>
        <charset val="134"/>
      </rPr>
      <t>项目预算资金执行率。</t>
    </r>
  </si>
  <si>
    <r>
      <rPr>
        <sz val="11"/>
        <rFont val="仿宋_GB2312"/>
        <charset val="134"/>
      </rPr>
      <t>该项评分</t>
    </r>
    <r>
      <rPr>
        <sz val="11"/>
        <rFont val="Arial Narrow"/>
        <charset val="134"/>
      </rPr>
      <t>=</t>
    </r>
    <r>
      <rPr>
        <sz val="11"/>
        <rFont val="仿宋_GB2312"/>
        <charset val="134"/>
      </rPr>
      <t>分值</t>
    </r>
    <r>
      <rPr>
        <sz val="11"/>
        <rFont val="Arial Narrow"/>
        <charset val="134"/>
      </rPr>
      <t>*</t>
    </r>
    <r>
      <rPr>
        <sz val="11"/>
        <rFont val="仿宋_GB2312"/>
        <charset val="134"/>
      </rPr>
      <t>预算执行率</t>
    </r>
    <r>
      <rPr>
        <sz val="11"/>
        <rFont val="Arial Narrow"/>
        <charset val="134"/>
      </rPr>
      <t xml:space="preserve">                                                                   </t>
    </r>
    <r>
      <rPr>
        <sz val="11"/>
        <rFont val="仿宋_GB2312"/>
        <charset val="134"/>
      </rPr>
      <t>预算执行率</t>
    </r>
    <r>
      <rPr>
        <sz val="11"/>
        <rFont val="Arial Narrow"/>
        <charset val="134"/>
      </rPr>
      <t>=</t>
    </r>
    <r>
      <rPr>
        <sz val="11"/>
        <rFont val="仿宋_GB2312"/>
        <charset val="134"/>
      </rPr>
      <t>（实际支出资金</t>
    </r>
    <r>
      <rPr>
        <sz val="11"/>
        <rFont val="Arial Narrow"/>
        <charset val="134"/>
      </rPr>
      <t>/</t>
    </r>
    <r>
      <rPr>
        <sz val="11"/>
        <rFont val="仿宋_GB2312"/>
        <charset val="134"/>
      </rPr>
      <t>预算资金）</t>
    </r>
    <r>
      <rPr>
        <sz val="11"/>
        <rFont val="Arial Narrow"/>
        <charset val="134"/>
      </rPr>
      <t>×100%</t>
    </r>
    <r>
      <rPr>
        <sz val="11"/>
        <rFont val="仿宋_GB2312"/>
        <charset val="134"/>
      </rPr>
      <t>。</t>
    </r>
  </si>
  <si>
    <t>资金使用
合规性
（4分）</t>
  </si>
  <si>
    <t>项目资金使用的合规性。</t>
  </si>
  <si>
    <r>
      <rPr>
        <sz val="11"/>
        <rFont val="仿宋_GB2312"/>
        <charset val="134"/>
      </rPr>
      <t>是否符合国家、省、市财经法规和财务管理制度以及有关专项资金管理办法的规定。（符合相关要求</t>
    </r>
    <r>
      <rPr>
        <sz val="11"/>
        <rFont val="Arial Narrow"/>
        <charset val="134"/>
      </rPr>
      <t>1.5</t>
    </r>
    <r>
      <rPr>
        <sz val="11"/>
        <rFont val="仿宋_GB2312"/>
        <charset val="134"/>
      </rPr>
      <t>分；不符合</t>
    </r>
    <r>
      <rPr>
        <sz val="11"/>
        <rFont val="Arial Narrow"/>
        <charset val="134"/>
      </rPr>
      <t>0</t>
    </r>
    <r>
      <rPr>
        <sz val="11"/>
        <rFont val="仿宋_GB2312"/>
        <charset val="134"/>
      </rPr>
      <t>分；部分符合按符合项比例得分）。</t>
    </r>
  </si>
  <si>
    <r>
      <rPr>
        <sz val="11"/>
        <rFont val="仿宋_GB2312"/>
        <charset val="134"/>
      </rPr>
      <t>资金拨付审批的完整性。</t>
    </r>
  </si>
  <si>
    <r>
      <rPr>
        <sz val="11"/>
        <rFont val="仿宋_GB2312"/>
        <charset val="134"/>
      </rPr>
      <t>审批程序和手续完整（完整</t>
    </r>
    <r>
      <rPr>
        <sz val="11"/>
        <rFont val="Arial Narrow"/>
        <charset val="134"/>
      </rPr>
      <t>1</t>
    </r>
    <r>
      <rPr>
        <sz val="11"/>
        <rFont val="仿宋_GB2312"/>
        <charset val="134"/>
      </rPr>
      <t>分，不完整</t>
    </r>
    <r>
      <rPr>
        <sz val="11"/>
        <rFont val="Arial Narrow"/>
        <charset val="134"/>
      </rPr>
      <t>0</t>
    </r>
    <r>
      <rPr>
        <sz val="11"/>
        <rFont val="仿宋_GB2312"/>
        <charset val="134"/>
      </rPr>
      <t>分）。</t>
    </r>
  </si>
  <si>
    <r>
      <rPr>
        <sz val="11"/>
        <rFont val="仿宋_GB2312"/>
        <charset val="134"/>
      </rPr>
      <t>资金使用的符合性。</t>
    </r>
  </si>
  <si>
    <r>
      <rPr>
        <sz val="11"/>
        <rFont val="仿宋_GB2312"/>
        <charset val="134"/>
      </rPr>
      <t>项目资金的使用符合预算批复或合同规定的用途（符合</t>
    </r>
    <r>
      <rPr>
        <sz val="11"/>
        <rFont val="Arial Narrow"/>
        <charset val="134"/>
      </rPr>
      <t>1</t>
    </r>
    <r>
      <rPr>
        <sz val="11"/>
        <rFont val="仿宋_GB2312"/>
        <charset val="134"/>
      </rPr>
      <t>分；不符合</t>
    </r>
    <r>
      <rPr>
        <sz val="11"/>
        <rFont val="Arial Narrow"/>
        <charset val="134"/>
      </rPr>
      <t>0</t>
    </r>
    <r>
      <rPr>
        <sz val="11"/>
        <rFont val="仿宋_GB2312"/>
        <charset val="134"/>
      </rPr>
      <t>分；部分符合按符合项比例得分）。</t>
    </r>
  </si>
  <si>
    <r>
      <rPr>
        <sz val="11"/>
        <rFont val="仿宋_GB2312"/>
        <charset val="134"/>
      </rPr>
      <t>项目资金是否存在截留、挤占、挪用、虚列支出等情况。</t>
    </r>
  </si>
  <si>
    <r>
      <rPr>
        <sz val="11"/>
        <rFont val="仿宋_GB2312"/>
        <charset val="134"/>
      </rPr>
      <t>无截留、挤占、挪用、虚列支出等情况（无上述情况</t>
    </r>
    <r>
      <rPr>
        <sz val="11"/>
        <rFont val="Arial Narrow"/>
        <charset val="134"/>
      </rPr>
      <t>1.5</t>
    </r>
    <r>
      <rPr>
        <sz val="11"/>
        <rFont val="仿宋_GB2312"/>
        <charset val="134"/>
      </rPr>
      <t>分，有上述情况</t>
    </r>
    <r>
      <rPr>
        <sz val="11"/>
        <rFont val="Arial Narrow"/>
        <charset val="134"/>
      </rPr>
      <t>0</t>
    </r>
    <r>
      <rPr>
        <sz val="11"/>
        <rFont val="仿宋_GB2312"/>
        <charset val="134"/>
      </rPr>
      <t>分）。</t>
    </r>
  </si>
  <si>
    <r>
      <rPr>
        <sz val="11"/>
        <rFont val="仿宋_GB2312"/>
        <charset val="134"/>
      </rPr>
      <t>组织实施（</t>
    </r>
    <r>
      <rPr>
        <sz val="11"/>
        <rFont val="Arial Narrow"/>
        <charset val="134"/>
      </rPr>
      <t>10</t>
    </r>
    <r>
      <rPr>
        <sz val="11"/>
        <rFont val="仿宋_GB2312"/>
        <charset val="134"/>
      </rPr>
      <t>分）</t>
    </r>
  </si>
  <si>
    <r>
      <rPr>
        <sz val="11"/>
        <rFont val="仿宋_GB2312"/>
        <charset val="134"/>
      </rPr>
      <t>管理制度
健全性
（</t>
    </r>
    <r>
      <rPr>
        <sz val="11"/>
        <rFont val="Arial Narrow"/>
        <charset val="134"/>
      </rPr>
      <t>3</t>
    </r>
    <r>
      <rPr>
        <sz val="11"/>
        <rFont val="仿宋_GB2312"/>
        <charset val="134"/>
      </rPr>
      <t>分）</t>
    </r>
  </si>
  <si>
    <r>
      <rPr>
        <sz val="11"/>
        <rFont val="仿宋_GB2312"/>
        <charset val="134"/>
      </rPr>
      <t>制定相应的财务和业务管理制度情况</t>
    </r>
  </si>
  <si>
    <r>
      <rPr>
        <sz val="11"/>
        <rFont val="仿宋_GB2312"/>
        <charset val="134"/>
      </rPr>
      <t>项目单位已制定或具有相应的财务和业务管理制度（已制定</t>
    </r>
    <r>
      <rPr>
        <sz val="11"/>
        <rFont val="Arial Narrow"/>
        <charset val="134"/>
      </rPr>
      <t>1</t>
    </r>
    <r>
      <rPr>
        <sz val="11"/>
        <rFont val="仿宋_GB2312"/>
        <charset val="134"/>
      </rPr>
      <t>分；未制定</t>
    </r>
    <r>
      <rPr>
        <sz val="11"/>
        <rFont val="Arial Narrow"/>
        <charset val="134"/>
      </rPr>
      <t>0</t>
    </r>
    <r>
      <rPr>
        <sz val="11"/>
        <rFont val="仿宋_GB2312"/>
        <charset val="134"/>
      </rPr>
      <t>分；制度制定不完整按比例得分）。</t>
    </r>
  </si>
  <si>
    <r>
      <rPr>
        <sz val="11"/>
        <rFont val="仿宋_GB2312"/>
        <charset val="134"/>
      </rPr>
      <t>财务和业务管理制度的合规合法性、完整性。</t>
    </r>
  </si>
  <si>
    <r>
      <rPr>
        <sz val="11"/>
        <rFont val="仿宋_GB2312"/>
        <charset val="134"/>
      </rPr>
      <t>项目单位的财务和业务管理制度合法、合规、完整（合法、合规、完整</t>
    </r>
    <r>
      <rPr>
        <sz val="11"/>
        <rFont val="Arial Narrow"/>
        <charset val="134"/>
      </rPr>
      <t>1</t>
    </r>
    <r>
      <rPr>
        <sz val="11"/>
        <rFont val="仿宋_GB2312"/>
        <charset val="134"/>
      </rPr>
      <t>分，否</t>
    </r>
    <r>
      <rPr>
        <sz val="11"/>
        <rFont val="Arial Narrow"/>
        <charset val="134"/>
      </rPr>
      <t>0</t>
    </r>
    <r>
      <rPr>
        <sz val="11"/>
        <rFont val="仿宋_GB2312"/>
        <charset val="134"/>
      </rPr>
      <t>分）。</t>
    </r>
  </si>
  <si>
    <r>
      <rPr>
        <sz val="11"/>
        <rFont val="仿宋_GB2312"/>
        <charset val="134"/>
      </rPr>
      <t>项目定期跟踪检查制度建立情况</t>
    </r>
  </si>
  <si>
    <r>
      <rPr>
        <sz val="11"/>
        <rFont val="仿宋_GB2312"/>
        <charset val="134"/>
      </rPr>
      <t>项目主管部门建立制度（已建立</t>
    </r>
    <r>
      <rPr>
        <sz val="11"/>
        <rFont val="Arial Narrow"/>
        <charset val="134"/>
      </rPr>
      <t>1</t>
    </r>
    <r>
      <rPr>
        <sz val="11"/>
        <rFont val="仿宋_GB2312"/>
        <charset val="134"/>
      </rPr>
      <t>分，未建立</t>
    </r>
    <r>
      <rPr>
        <sz val="11"/>
        <rFont val="Arial Narrow"/>
        <charset val="134"/>
      </rPr>
      <t>0</t>
    </r>
    <r>
      <rPr>
        <sz val="11"/>
        <rFont val="仿宋_GB2312"/>
        <charset val="134"/>
      </rPr>
      <t>分）。</t>
    </r>
  </si>
  <si>
    <r>
      <rPr>
        <sz val="11"/>
        <rFont val="仿宋_GB2312"/>
        <charset val="134"/>
      </rPr>
      <t>制度执行
有效性
（</t>
    </r>
    <r>
      <rPr>
        <sz val="11"/>
        <rFont val="Arial Narrow"/>
        <charset val="134"/>
      </rPr>
      <t>5</t>
    </r>
    <r>
      <rPr>
        <sz val="11"/>
        <rFont val="仿宋_GB2312"/>
        <charset val="134"/>
      </rPr>
      <t>分）</t>
    </r>
  </si>
  <si>
    <r>
      <rPr>
        <sz val="11"/>
        <rFont val="仿宋_GB2312"/>
        <charset val="134"/>
      </rPr>
      <t>项目实施及资金支出的合规性。</t>
    </r>
  </si>
  <si>
    <r>
      <rPr>
        <sz val="11"/>
        <rFont val="仿宋_GB2312"/>
        <charset val="134"/>
      </rPr>
      <t>遵守相关法律法规和相关管理规定（遵守</t>
    </r>
    <r>
      <rPr>
        <sz val="11"/>
        <rFont val="Arial Narrow"/>
        <charset val="134"/>
      </rPr>
      <t>1</t>
    </r>
    <r>
      <rPr>
        <sz val="11"/>
        <rFont val="仿宋_GB2312"/>
        <charset val="134"/>
      </rPr>
      <t>分，未遵守</t>
    </r>
    <r>
      <rPr>
        <sz val="11"/>
        <rFont val="Arial Narrow"/>
        <charset val="134"/>
      </rPr>
      <t>0</t>
    </r>
    <r>
      <rPr>
        <sz val="11"/>
        <rFont val="仿宋_GB2312"/>
        <charset val="134"/>
      </rPr>
      <t>分）。</t>
    </r>
  </si>
  <si>
    <r>
      <rPr>
        <sz val="11"/>
        <rFont val="仿宋_GB2312"/>
        <charset val="134"/>
      </rPr>
      <t>项目调整及资金支出手续完备性。</t>
    </r>
  </si>
  <si>
    <r>
      <rPr>
        <sz val="11"/>
        <rFont val="仿宋_GB2312"/>
        <charset val="134"/>
      </rPr>
      <t>项目调整及支出调整手续完备（完备</t>
    </r>
    <r>
      <rPr>
        <sz val="11"/>
        <rFont val="Arial Narrow"/>
        <charset val="134"/>
      </rPr>
      <t>1</t>
    </r>
    <r>
      <rPr>
        <sz val="11"/>
        <rFont val="仿宋_GB2312"/>
        <charset val="134"/>
      </rPr>
      <t>分，不完备</t>
    </r>
    <r>
      <rPr>
        <sz val="11"/>
        <rFont val="Arial Narrow"/>
        <charset val="134"/>
      </rPr>
      <t>0</t>
    </r>
    <r>
      <rPr>
        <sz val="11"/>
        <rFont val="仿宋_GB2312"/>
        <charset val="134"/>
      </rPr>
      <t>分）。</t>
    </r>
  </si>
  <si>
    <r>
      <rPr>
        <sz val="11"/>
        <rFont val="仿宋_GB2312"/>
        <charset val="134"/>
      </rPr>
      <t>项目档案资料的完整性、资料归档的及时性。</t>
    </r>
  </si>
  <si>
    <r>
      <rPr>
        <sz val="11"/>
        <rFont val="仿宋_GB2312"/>
        <charset val="134"/>
      </rPr>
      <t>项目合同书、验收报告、技术鉴定等资料齐全并及时归档（齐全并及时归档</t>
    </r>
    <r>
      <rPr>
        <sz val="11"/>
        <rFont val="Arial Narrow"/>
        <charset val="134"/>
      </rPr>
      <t>1</t>
    </r>
    <r>
      <rPr>
        <sz val="11"/>
        <rFont val="仿宋_GB2312"/>
        <charset val="134"/>
      </rPr>
      <t>分；不齐全未及时归档</t>
    </r>
    <r>
      <rPr>
        <sz val="11"/>
        <rFont val="Arial Narrow"/>
        <charset val="134"/>
      </rPr>
      <t>0</t>
    </r>
    <r>
      <rPr>
        <sz val="11"/>
        <rFont val="仿宋_GB2312"/>
        <charset val="134"/>
      </rPr>
      <t>分；部分齐全、部分归档根据比例得分）。</t>
    </r>
  </si>
  <si>
    <r>
      <rPr>
        <sz val="11"/>
        <rFont val="仿宋_GB2312"/>
        <charset val="134"/>
      </rPr>
      <t>项目实施的人员条件、场地设备、信息支撑等落实到位情况。</t>
    </r>
  </si>
  <si>
    <r>
      <rPr>
        <sz val="11"/>
        <rFont val="仿宋_GB2312"/>
        <charset val="134"/>
      </rPr>
      <t>项目实施的人员条件、场地设备、信息支撑等落实到位（落实到位</t>
    </r>
    <r>
      <rPr>
        <sz val="11"/>
        <rFont val="Arial Narrow"/>
        <charset val="134"/>
      </rPr>
      <t>1</t>
    </r>
    <r>
      <rPr>
        <sz val="11"/>
        <rFont val="仿宋_GB2312"/>
        <charset val="134"/>
      </rPr>
      <t>分；未落实到位</t>
    </r>
    <r>
      <rPr>
        <sz val="11"/>
        <rFont val="Arial Narrow"/>
        <charset val="134"/>
      </rPr>
      <t>0</t>
    </r>
    <r>
      <rPr>
        <sz val="11"/>
        <rFont val="仿宋_GB2312"/>
        <charset val="134"/>
      </rPr>
      <t>分；部分落实到位根据比例得分）。</t>
    </r>
  </si>
  <si>
    <r>
      <rPr>
        <sz val="11"/>
        <rFont val="仿宋_GB2312"/>
        <charset val="134"/>
      </rPr>
      <t>定期跟踪检查记录的完整性，项目单位对检查问题整改的及时性。</t>
    </r>
  </si>
  <si>
    <r>
      <rPr>
        <sz val="11"/>
        <rFont val="仿宋_GB2312"/>
        <charset val="134"/>
      </rPr>
      <t>定期跟踪记录完整，项目单位对检查出的问题整改及时（完整及时</t>
    </r>
    <r>
      <rPr>
        <sz val="11"/>
        <rFont val="Arial Narrow"/>
        <charset val="134"/>
      </rPr>
      <t>1</t>
    </r>
    <r>
      <rPr>
        <sz val="11"/>
        <rFont val="仿宋_GB2312"/>
        <charset val="134"/>
      </rPr>
      <t>分；不完整不及时</t>
    </r>
    <r>
      <rPr>
        <sz val="11"/>
        <rFont val="Arial Narrow"/>
        <charset val="134"/>
      </rPr>
      <t>0</t>
    </r>
    <r>
      <rPr>
        <sz val="11"/>
        <rFont val="仿宋_GB2312"/>
        <charset val="134"/>
      </rPr>
      <t>分；部分完整比较及时根据比例得分）。</t>
    </r>
  </si>
  <si>
    <r>
      <rPr>
        <sz val="11"/>
        <rFont val="仿宋_GB2312"/>
        <charset val="134"/>
      </rPr>
      <t>项目检查验收情况
（</t>
    </r>
    <r>
      <rPr>
        <sz val="11"/>
        <rFont val="Arial Narrow"/>
        <charset val="134"/>
      </rPr>
      <t>2</t>
    </r>
    <r>
      <rPr>
        <sz val="11"/>
        <rFont val="仿宋_GB2312"/>
        <charset val="134"/>
      </rPr>
      <t>分）</t>
    </r>
  </si>
  <si>
    <r>
      <rPr>
        <sz val="11"/>
        <rFont val="仿宋_GB2312"/>
        <charset val="134"/>
      </rPr>
      <t>项目检查验收标准清晰、明确、和衡量性。</t>
    </r>
  </si>
  <si>
    <r>
      <rPr>
        <sz val="11"/>
        <rFont val="仿宋_GB2312"/>
        <charset val="134"/>
      </rPr>
      <t>符合</t>
    </r>
    <r>
      <rPr>
        <sz val="11"/>
        <rFont val="Arial Narrow"/>
        <charset val="134"/>
      </rPr>
      <t>1</t>
    </r>
    <r>
      <rPr>
        <sz val="11"/>
        <rFont val="仿宋_GB2312"/>
        <charset val="134"/>
      </rPr>
      <t>分，不符合</t>
    </r>
    <r>
      <rPr>
        <sz val="11"/>
        <rFont val="Arial Narrow"/>
        <charset val="134"/>
      </rPr>
      <t>0</t>
    </r>
    <r>
      <rPr>
        <sz val="11"/>
        <rFont val="仿宋_GB2312"/>
        <charset val="134"/>
      </rPr>
      <t>分。</t>
    </r>
  </si>
  <si>
    <r>
      <rPr>
        <sz val="11"/>
        <rFont val="仿宋_GB2312"/>
        <charset val="134"/>
      </rPr>
      <t>验收记录完整、资料齐全。</t>
    </r>
  </si>
  <si>
    <t>资产管理（3分）</t>
  </si>
  <si>
    <t>资产备案产权
（1分）</t>
  </si>
  <si>
    <t>资产备案与产权登记情况</t>
  </si>
  <si>
    <t>完成资产备案与产权登记情况得1分。</t>
  </si>
  <si>
    <t>资产移交
（2分）</t>
  </si>
  <si>
    <t>资产移交情况</t>
  </si>
  <si>
    <t>完成资产移交得1分。</t>
  </si>
  <si>
    <t>资产入账情况</t>
  </si>
  <si>
    <t>完成资产入账得1分。</t>
  </si>
  <si>
    <r>
      <rPr>
        <sz val="11"/>
        <rFont val="仿宋_GB2312"/>
        <charset val="134"/>
      </rPr>
      <t>产出
（</t>
    </r>
    <r>
      <rPr>
        <sz val="11"/>
        <rFont val="Arial Narrow"/>
        <charset val="134"/>
      </rPr>
      <t>45</t>
    </r>
    <r>
      <rPr>
        <sz val="11"/>
        <rFont val="仿宋_GB2312"/>
        <charset val="134"/>
      </rPr>
      <t>分）</t>
    </r>
  </si>
  <si>
    <r>
      <rPr>
        <sz val="11"/>
        <rFont val="仿宋_GB2312"/>
        <charset val="134"/>
      </rPr>
      <t>产出数量（</t>
    </r>
    <r>
      <rPr>
        <sz val="11"/>
        <rFont val="Arial Narrow"/>
        <charset val="134"/>
      </rPr>
      <t>12</t>
    </r>
    <r>
      <rPr>
        <sz val="11"/>
        <rFont val="仿宋_GB2312"/>
        <charset val="134"/>
      </rPr>
      <t>分）</t>
    </r>
  </si>
  <si>
    <t>村内道路硬化</t>
  </si>
  <si>
    <t>完成道路硬化</t>
  </si>
  <si>
    <t>工程项目尚未开展实施，按照75%得分。</t>
  </si>
  <si>
    <r>
      <rPr>
        <sz val="11"/>
        <rFont val="仿宋_GB2312"/>
        <charset val="134"/>
      </rPr>
      <t>该项评分</t>
    </r>
    <r>
      <rPr>
        <sz val="11"/>
        <rFont val="Arial Narrow"/>
        <charset val="134"/>
      </rPr>
      <t>=</t>
    </r>
    <r>
      <rPr>
        <sz val="11"/>
        <rFont val="仿宋_GB2312"/>
        <charset val="134"/>
      </rPr>
      <t>分值</t>
    </r>
    <r>
      <rPr>
        <sz val="11"/>
        <rFont val="Arial Narrow"/>
        <charset val="134"/>
      </rPr>
      <t>*</t>
    </r>
    <r>
      <rPr>
        <sz val="11"/>
        <rFont val="仿宋_GB2312"/>
        <charset val="134"/>
      </rPr>
      <t>完成率</t>
    </r>
    <r>
      <rPr>
        <sz val="11"/>
        <rFont val="Arial Narrow"/>
        <charset val="134"/>
      </rPr>
      <t xml:space="preserve">                                               
</t>
    </r>
    <r>
      <rPr>
        <sz val="11"/>
        <rFont val="仿宋_GB2312"/>
        <charset val="134"/>
      </rPr>
      <t>完成率</t>
    </r>
    <r>
      <rPr>
        <sz val="11"/>
        <rFont val="Arial Narrow"/>
        <charset val="134"/>
      </rPr>
      <t>=</t>
    </r>
    <r>
      <rPr>
        <sz val="11"/>
        <rFont val="仿宋_GB2312"/>
        <charset val="134"/>
      </rPr>
      <t>（实际完成数</t>
    </r>
    <r>
      <rPr>
        <sz val="11"/>
        <rFont val="Arial Narrow"/>
        <charset val="134"/>
      </rPr>
      <t>/</t>
    </r>
    <r>
      <rPr>
        <sz val="11"/>
        <rFont val="仿宋_GB2312"/>
        <charset val="134"/>
      </rPr>
      <t>计划完成数）</t>
    </r>
    <r>
      <rPr>
        <sz val="11"/>
        <rFont val="Arial Narrow"/>
        <charset val="134"/>
      </rPr>
      <t>×100%</t>
    </r>
    <r>
      <rPr>
        <sz val="11"/>
        <rFont val="仿宋_GB2312"/>
        <charset val="134"/>
      </rPr>
      <t>。
如果分项目较多，按分项目成本节约情况，加权平均计算得分。</t>
    </r>
  </si>
  <si>
    <t>村庄绿化</t>
  </si>
  <si>
    <t>完成村庄绿化</t>
  </si>
  <si>
    <r>
      <rPr>
        <sz val="11"/>
        <rFont val="仿宋_GB2312"/>
        <charset val="134"/>
      </rPr>
      <t>产出质量（</t>
    </r>
    <r>
      <rPr>
        <sz val="11"/>
        <rFont val="Arial Narrow"/>
        <charset val="134"/>
      </rPr>
      <t>16</t>
    </r>
    <r>
      <rPr>
        <sz val="11"/>
        <rFont val="仿宋_GB2312"/>
        <charset val="134"/>
      </rPr>
      <t>分）</t>
    </r>
  </si>
  <si>
    <t>2024年和美乡村项目建设质量合格情况</t>
  </si>
  <si>
    <t>质量合格率≥98%</t>
  </si>
  <si>
    <t>工程项目尚未开展实施，按照75%得分</t>
  </si>
  <si>
    <r>
      <rPr>
        <sz val="11"/>
        <rFont val="仿宋_GB2312"/>
        <charset val="134"/>
      </rPr>
      <t>该项评分</t>
    </r>
    <r>
      <rPr>
        <sz val="11"/>
        <rFont val="Arial Narrow"/>
        <charset val="134"/>
      </rPr>
      <t>=</t>
    </r>
    <r>
      <rPr>
        <sz val="11"/>
        <rFont val="仿宋_GB2312"/>
        <charset val="134"/>
      </rPr>
      <t>分值</t>
    </r>
    <r>
      <rPr>
        <sz val="11"/>
        <rFont val="Arial Narrow"/>
        <charset val="134"/>
      </rPr>
      <t>*</t>
    </r>
    <r>
      <rPr>
        <sz val="11"/>
        <rFont val="仿宋_GB2312"/>
        <charset val="134"/>
      </rPr>
      <t>指标验收达标率</t>
    </r>
    <r>
      <rPr>
        <sz val="11"/>
        <rFont val="Arial Narrow"/>
        <charset val="134"/>
      </rPr>
      <t xml:space="preserve">                                              
</t>
    </r>
    <r>
      <rPr>
        <sz val="11"/>
        <rFont val="仿宋_GB2312"/>
        <charset val="134"/>
      </rPr>
      <t>指标验收达标率</t>
    </r>
    <r>
      <rPr>
        <sz val="11"/>
        <rFont val="Arial Narrow"/>
        <charset val="134"/>
      </rPr>
      <t>=</t>
    </r>
    <r>
      <rPr>
        <sz val="11"/>
        <rFont val="仿宋_GB2312"/>
        <charset val="134"/>
      </rPr>
      <t>（达标项目资金额</t>
    </r>
    <r>
      <rPr>
        <sz val="11"/>
        <rFont val="Arial Narrow"/>
        <charset val="134"/>
      </rPr>
      <t>/</t>
    </r>
    <r>
      <rPr>
        <sz val="11"/>
        <rFont val="仿宋_GB2312"/>
        <charset val="134"/>
      </rPr>
      <t>预算额）</t>
    </r>
    <r>
      <rPr>
        <sz val="11"/>
        <rFont val="Arial Narrow"/>
        <charset val="134"/>
      </rPr>
      <t>×100%</t>
    </r>
    <r>
      <rPr>
        <sz val="11"/>
        <rFont val="仿宋_GB2312"/>
        <charset val="134"/>
      </rPr>
      <t>。
如果分项目较多，按分项目成本节约情况，加权平均计算得分。</t>
    </r>
  </si>
  <si>
    <r>
      <rPr>
        <sz val="11"/>
        <rFont val="仿宋_GB2312"/>
        <charset val="134"/>
      </rPr>
      <t>产出时效</t>
    </r>
    <r>
      <rPr>
        <sz val="11"/>
        <rFont val="Arial Narrow"/>
        <charset val="134"/>
      </rPr>
      <t xml:space="preserve"> </t>
    </r>
    <r>
      <rPr>
        <sz val="11"/>
        <rFont val="仿宋_GB2312"/>
        <charset val="134"/>
      </rPr>
      <t>（</t>
    </r>
    <r>
      <rPr>
        <sz val="11"/>
        <rFont val="Arial Narrow"/>
        <charset val="134"/>
      </rPr>
      <t>12</t>
    </r>
    <r>
      <rPr>
        <sz val="11"/>
        <rFont val="仿宋_GB2312"/>
        <charset val="134"/>
      </rPr>
      <t>分）</t>
    </r>
  </si>
  <si>
    <r>
      <rPr>
        <sz val="11"/>
        <rFont val="仿宋_GB2312"/>
        <charset val="134"/>
      </rPr>
      <t>项目完成期限
（</t>
    </r>
    <r>
      <rPr>
        <sz val="11"/>
        <rFont val="Arial Narrow"/>
        <charset val="134"/>
      </rPr>
      <t>12</t>
    </r>
    <r>
      <rPr>
        <sz val="11"/>
        <rFont val="仿宋_GB2312"/>
        <charset val="134"/>
      </rPr>
      <t>分）</t>
    </r>
  </si>
  <si>
    <t>项目到2025年10月底完成</t>
  </si>
  <si>
    <r>
      <rPr>
        <sz val="11"/>
        <rFont val="仿宋_GB2312"/>
        <charset val="134"/>
      </rPr>
      <t>该项评分</t>
    </r>
    <r>
      <rPr>
        <sz val="11"/>
        <rFont val="Arial Narrow"/>
        <charset val="134"/>
      </rPr>
      <t>=</t>
    </r>
    <r>
      <rPr>
        <sz val="11"/>
        <rFont val="仿宋_GB2312"/>
        <charset val="134"/>
      </rPr>
      <t>分值</t>
    </r>
    <r>
      <rPr>
        <sz val="11"/>
        <rFont val="Arial Narrow"/>
        <charset val="134"/>
      </rPr>
      <t>*</t>
    </r>
    <r>
      <rPr>
        <sz val="11"/>
        <rFont val="仿宋_GB2312"/>
        <charset val="134"/>
      </rPr>
      <t>项目及时率</t>
    </r>
    <r>
      <rPr>
        <sz val="11"/>
        <rFont val="Arial Narrow"/>
        <charset val="134"/>
      </rPr>
      <t xml:space="preserve">                                              
</t>
    </r>
    <r>
      <rPr>
        <sz val="11"/>
        <rFont val="仿宋_GB2312"/>
        <charset val="134"/>
      </rPr>
      <t>项目及时率率</t>
    </r>
    <r>
      <rPr>
        <sz val="11"/>
        <rFont val="Arial Narrow"/>
        <charset val="134"/>
      </rPr>
      <t>=</t>
    </r>
    <r>
      <rPr>
        <sz val="11"/>
        <rFont val="仿宋_GB2312"/>
        <charset val="134"/>
      </rPr>
      <t>（及时完成项目资金额</t>
    </r>
    <r>
      <rPr>
        <sz val="11"/>
        <rFont val="Arial Narrow"/>
        <charset val="134"/>
      </rPr>
      <t>/</t>
    </r>
    <r>
      <rPr>
        <sz val="11"/>
        <rFont val="仿宋_GB2312"/>
        <charset val="134"/>
      </rPr>
      <t>预算额）</t>
    </r>
    <r>
      <rPr>
        <sz val="11"/>
        <rFont val="Arial Narrow"/>
        <charset val="134"/>
      </rPr>
      <t>×100%</t>
    </r>
    <r>
      <rPr>
        <sz val="11"/>
        <rFont val="仿宋_GB2312"/>
        <charset val="134"/>
      </rPr>
      <t>。
如果分项目较多，按分项目加权平均计算得分。</t>
    </r>
  </si>
  <si>
    <r>
      <rPr>
        <sz val="11"/>
        <rFont val="仿宋_GB2312"/>
        <charset val="134"/>
      </rPr>
      <t>产出成本</t>
    </r>
    <r>
      <rPr>
        <sz val="11"/>
        <rFont val="Arial Narrow"/>
        <charset val="134"/>
      </rPr>
      <t xml:space="preserve"> </t>
    </r>
    <r>
      <rPr>
        <sz val="11"/>
        <rFont val="仿宋_GB2312"/>
        <charset val="134"/>
      </rPr>
      <t>（</t>
    </r>
    <r>
      <rPr>
        <sz val="11"/>
        <rFont val="Arial Narrow"/>
        <charset val="134"/>
      </rPr>
      <t>5</t>
    </r>
    <r>
      <rPr>
        <sz val="11"/>
        <rFont val="仿宋_GB2312"/>
        <charset val="134"/>
      </rPr>
      <t>分）</t>
    </r>
  </si>
  <si>
    <r>
      <rPr>
        <sz val="11"/>
        <rFont val="仿宋_GB2312"/>
        <charset val="134"/>
      </rPr>
      <t>成本节约率</t>
    </r>
    <r>
      <rPr>
        <sz val="11"/>
        <rFont val="Arial Narrow"/>
        <charset val="134"/>
      </rPr>
      <t xml:space="preserve">  
</t>
    </r>
    <r>
      <rPr>
        <sz val="11"/>
        <rFont val="仿宋_GB2312"/>
        <charset val="134"/>
      </rPr>
      <t>（</t>
    </r>
    <r>
      <rPr>
        <sz val="11"/>
        <rFont val="Arial Narrow"/>
        <charset val="134"/>
      </rPr>
      <t>5</t>
    </r>
    <r>
      <rPr>
        <sz val="11"/>
        <rFont val="仿宋_GB2312"/>
        <charset val="134"/>
      </rPr>
      <t>分）</t>
    </r>
  </si>
  <si>
    <t>项目总成本小于预算资金</t>
  </si>
  <si>
    <r>
      <rPr>
        <sz val="11"/>
        <rFont val="仿宋_GB2312"/>
        <charset val="134"/>
      </rPr>
      <t>该项评分</t>
    </r>
    <r>
      <rPr>
        <sz val="11"/>
        <rFont val="Arial Narrow"/>
        <charset val="134"/>
      </rPr>
      <t>=</t>
    </r>
    <r>
      <rPr>
        <sz val="11"/>
        <rFont val="仿宋_GB2312"/>
        <charset val="134"/>
      </rPr>
      <t>分值</t>
    </r>
    <r>
      <rPr>
        <sz val="11"/>
        <rFont val="Arial Narrow"/>
        <charset val="134"/>
      </rPr>
      <t>*</t>
    </r>
    <r>
      <rPr>
        <sz val="11"/>
        <rFont val="仿宋_GB2312"/>
        <charset val="134"/>
      </rPr>
      <t>成本节约率</t>
    </r>
    <r>
      <rPr>
        <sz val="11"/>
        <rFont val="Arial Narrow"/>
        <charset val="134"/>
      </rPr>
      <t xml:space="preserve">                                 
</t>
    </r>
    <r>
      <rPr>
        <sz val="11"/>
        <rFont val="仿宋_GB2312"/>
        <charset val="134"/>
      </rPr>
      <t>成本节约率</t>
    </r>
    <r>
      <rPr>
        <sz val="11"/>
        <rFont val="Arial Narrow"/>
        <charset val="134"/>
      </rPr>
      <t>=</t>
    </r>
    <r>
      <rPr>
        <sz val="11"/>
        <rFont val="仿宋_GB2312"/>
        <charset val="134"/>
      </rPr>
      <t>（项目预算</t>
    </r>
    <r>
      <rPr>
        <sz val="11"/>
        <rFont val="Arial Narrow"/>
        <charset val="134"/>
      </rPr>
      <t>-</t>
    </r>
    <r>
      <rPr>
        <sz val="11"/>
        <rFont val="仿宋_GB2312"/>
        <charset val="134"/>
      </rPr>
      <t>项目实际支出）</t>
    </r>
    <r>
      <rPr>
        <sz val="11"/>
        <rFont val="Arial Narrow"/>
        <charset val="134"/>
      </rPr>
      <t>/</t>
    </r>
    <r>
      <rPr>
        <sz val="11"/>
        <rFont val="仿宋_GB2312"/>
        <charset val="134"/>
      </rPr>
      <t>项目预算</t>
    </r>
    <r>
      <rPr>
        <sz val="11"/>
        <rFont val="Arial Narrow"/>
        <charset val="134"/>
      </rPr>
      <t>×100%</t>
    </r>
    <r>
      <rPr>
        <sz val="11"/>
        <rFont val="仿宋_GB2312"/>
        <charset val="134"/>
      </rPr>
      <t>。
如果分项目较多，按分项目成本节约情况，加权平均计算得分。</t>
    </r>
  </si>
  <si>
    <r>
      <rPr>
        <sz val="11"/>
        <rFont val="仿宋_GB2312"/>
        <charset val="134"/>
      </rPr>
      <t>效益
（</t>
    </r>
    <r>
      <rPr>
        <sz val="11"/>
        <rFont val="Arial Narrow"/>
        <charset val="134"/>
      </rPr>
      <t>15</t>
    </r>
    <r>
      <rPr>
        <sz val="11"/>
        <rFont val="仿宋_GB2312"/>
        <charset val="134"/>
      </rPr>
      <t>分）</t>
    </r>
  </si>
  <si>
    <r>
      <rPr>
        <sz val="11"/>
        <rFont val="仿宋_GB2312"/>
        <charset val="134"/>
      </rPr>
      <t>项目效益（</t>
    </r>
    <r>
      <rPr>
        <sz val="11"/>
        <rFont val="Arial Narrow"/>
        <charset val="134"/>
      </rPr>
      <t>12</t>
    </r>
    <r>
      <rPr>
        <sz val="11"/>
        <rFont val="仿宋_GB2312"/>
        <charset val="134"/>
      </rPr>
      <t>分）</t>
    </r>
  </si>
  <si>
    <t>社会效益
（4分）</t>
  </si>
  <si>
    <t>改善村民生产生活条件</t>
  </si>
  <si>
    <r>
      <rPr>
        <sz val="11"/>
        <rFont val="仿宋_GB2312"/>
        <charset val="134"/>
      </rPr>
      <t>该项评分</t>
    </r>
    <r>
      <rPr>
        <sz val="11"/>
        <rFont val="Arial Narrow"/>
        <charset val="134"/>
      </rPr>
      <t>=</t>
    </r>
    <r>
      <rPr>
        <sz val="11"/>
        <rFont val="仿宋_GB2312"/>
        <charset val="134"/>
      </rPr>
      <t>分值</t>
    </r>
    <r>
      <rPr>
        <sz val="11"/>
        <rFont val="Arial Narrow"/>
        <charset val="134"/>
      </rPr>
      <t>*</t>
    </r>
    <r>
      <rPr>
        <sz val="11"/>
        <rFont val="仿宋_GB2312"/>
        <charset val="134"/>
      </rPr>
      <t>指标完成率</t>
    </r>
    <r>
      <rPr>
        <sz val="11"/>
        <rFont val="Arial Narrow"/>
        <charset val="134"/>
      </rPr>
      <t xml:space="preserve">                                   
</t>
    </r>
    <r>
      <rPr>
        <sz val="11"/>
        <rFont val="仿宋_GB2312"/>
        <charset val="134"/>
      </rPr>
      <t>指标完成率</t>
    </r>
    <r>
      <rPr>
        <sz val="11"/>
        <rFont val="Arial Narrow"/>
        <charset val="134"/>
      </rPr>
      <t>=</t>
    </r>
    <r>
      <rPr>
        <sz val="11"/>
        <rFont val="仿宋_GB2312"/>
        <charset val="134"/>
      </rPr>
      <t>实际完成</t>
    </r>
    <r>
      <rPr>
        <sz val="11"/>
        <rFont val="Arial Narrow"/>
        <charset val="134"/>
      </rPr>
      <t>/</t>
    </r>
    <r>
      <rPr>
        <sz val="11"/>
        <rFont val="仿宋_GB2312"/>
        <charset val="134"/>
      </rPr>
      <t>指标值</t>
    </r>
    <r>
      <rPr>
        <sz val="11"/>
        <rFont val="Arial Narrow"/>
        <charset val="134"/>
      </rPr>
      <t>×100%</t>
    </r>
    <r>
      <rPr>
        <sz val="11"/>
        <rFont val="仿宋_GB2312"/>
        <charset val="134"/>
      </rPr>
      <t>。</t>
    </r>
    <r>
      <rPr>
        <sz val="11"/>
        <rFont val="Arial Narrow"/>
        <charset val="134"/>
      </rPr>
      <t xml:space="preserve">                                     </t>
    </r>
  </si>
  <si>
    <r>
      <rPr>
        <sz val="11"/>
        <rFont val="仿宋_GB2312"/>
        <charset val="134"/>
      </rPr>
      <t>生态效益</t>
    </r>
    <r>
      <rPr>
        <sz val="11"/>
        <rFont val="Arial Narrow"/>
        <charset val="134"/>
      </rPr>
      <t xml:space="preserve">  
</t>
    </r>
    <r>
      <rPr>
        <sz val="11"/>
        <rFont val="仿宋_GB2312"/>
        <charset val="134"/>
      </rPr>
      <t>（</t>
    </r>
    <r>
      <rPr>
        <sz val="11"/>
        <rFont val="Arial Narrow"/>
        <charset val="134"/>
      </rPr>
      <t>4</t>
    </r>
    <r>
      <rPr>
        <sz val="11"/>
        <rFont val="仿宋_GB2312"/>
        <charset val="134"/>
      </rPr>
      <t>分）</t>
    </r>
  </si>
  <si>
    <t>改善农民群众生产活动环境</t>
  </si>
  <si>
    <r>
      <rPr>
        <sz val="11"/>
        <rFont val="仿宋_GB2312"/>
        <charset val="134"/>
      </rPr>
      <t>完成</t>
    </r>
    <r>
      <rPr>
        <sz val="11"/>
        <rFont val="Arial Narrow"/>
        <charset val="134"/>
      </rPr>
      <t>3</t>
    </r>
    <r>
      <rPr>
        <sz val="11"/>
        <rFont val="仿宋_GB2312"/>
        <charset val="134"/>
      </rPr>
      <t>分，部分完成按完成程度得分，未完成</t>
    </r>
    <r>
      <rPr>
        <sz val="11"/>
        <rFont val="Arial Narrow"/>
        <charset val="134"/>
      </rPr>
      <t>0</t>
    </r>
    <r>
      <rPr>
        <sz val="11"/>
        <rFont val="仿宋_GB2312"/>
        <charset val="134"/>
      </rPr>
      <t>分。</t>
    </r>
  </si>
  <si>
    <t>可持续影响（4分）</t>
  </si>
  <si>
    <t>促进农村经济发展</t>
  </si>
  <si>
    <r>
      <rPr>
        <sz val="11"/>
        <rFont val="仿宋_GB2312"/>
        <charset val="134"/>
      </rPr>
      <t>能够持续影响满分，部分影响，按影响程度得分，没有持续影响</t>
    </r>
    <r>
      <rPr>
        <sz val="11"/>
        <rFont val="Arial Narrow"/>
        <charset val="134"/>
      </rPr>
      <t>0</t>
    </r>
    <r>
      <rPr>
        <sz val="11"/>
        <rFont val="仿宋_GB2312"/>
        <charset val="134"/>
      </rPr>
      <t>分。</t>
    </r>
  </si>
  <si>
    <r>
      <rPr>
        <sz val="11"/>
        <rFont val="仿宋_GB2312"/>
        <charset val="134"/>
      </rPr>
      <t>满意度
（</t>
    </r>
    <r>
      <rPr>
        <sz val="11"/>
        <rFont val="Arial Narrow"/>
        <charset val="134"/>
      </rPr>
      <t>3</t>
    </r>
    <r>
      <rPr>
        <sz val="11"/>
        <rFont val="仿宋_GB2312"/>
        <charset val="134"/>
      </rPr>
      <t>分）</t>
    </r>
  </si>
  <si>
    <r>
      <rPr>
        <sz val="11"/>
        <rFont val="仿宋_GB2312"/>
        <charset val="134"/>
      </rPr>
      <t>受益群众满意度。</t>
    </r>
    <r>
      <rPr>
        <sz val="11"/>
        <rFont val="Arial Narrow"/>
        <charset val="134"/>
      </rPr>
      <t xml:space="preserve"> </t>
    </r>
  </si>
  <si>
    <r>
      <rPr>
        <sz val="11"/>
        <rFont val="仿宋_GB2312"/>
        <charset val="134"/>
      </rPr>
      <t>完成指标值</t>
    </r>
    <r>
      <rPr>
        <sz val="11"/>
        <rFont val="Arial Narrow"/>
        <charset val="134"/>
      </rPr>
      <t>3</t>
    </r>
    <r>
      <rPr>
        <sz val="11"/>
        <rFont val="仿宋_GB2312"/>
        <charset val="134"/>
      </rPr>
      <t>分；未完成</t>
    </r>
    <r>
      <rPr>
        <sz val="11"/>
        <rFont val="Arial Narrow"/>
        <charset val="134"/>
      </rPr>
      <t>0</t>
    </r>
    <r>
      <rPr>
        <sz val="11"/>
        <rFont val="仿宋_GB2312"/>
        <charset val="134"/>
      </rPr>
      <t>分。部分群众满意，按满意人数占调查人数比例得分。</t>
    </r>
  </si>
  <si>
    <r>
      <rPr>
        <sz val="11"/>
        <rFont val="仿宋_GB2312"/>
        <charset val="134"/>
      </rPr>
      <t>受益单位、基层干部满意度。</t>
    </r>
    <r>
      <rPr>
        <sz val="11"/>
        <rFont val="Arial Narrow"/>
        <charset val="134"/>
      </rPr>
      <t xml:space="preserve"> </t>
    </r>
  </si>
  <si>
    <r>
      <rPr>
        <sz val="11"/>
        <rFont val="仿宋_GB2312"/>
        <charset val="134"/>
      </rPr>
      <t>合计</t>
    </r>
  </si>
  <si>
    <r>
      <rPr>
        <sz val="11"/>
        <rFont val="Arial Narrow"/>
        <charset val="134"/>
      </rPr>
      <t>100</t>
    </r>
    <r>
      <rPr>
        <sz val="11"/>
        <rFont val="仿宋_GB2312"/>
        <charset val="134"/>
      </rPr>
      <t>分</t>
    </r>
  </si>
  <si>
    <r>
      <rPr>
        <sz val="10.5"/>
        <color rgb="FF000000"/>
        <rFont val="仿宋_GB2312"/>
        <charset val="134"/>
      </rPr>
      <t>评价等次（</t>
    </r>
    <r>
      <rPr>
        <sz val="10.5"/>
        <color rgb="FF000000"/>
        <rFont val="Arial Narrow"/>
        <charset val="134"/>
      </rPr>
      <t>S</t>
    </r>
    <r>
      <rPr>
        <sz val="10.5"/>
        <color rgb="FF000000"/>
        <rFont val="仿宋_GB2312"/>
        <charset val="134"/>
      </rPr>
      <t>）</t>
    </r>
    <r>
      <rPr>
        <sz val="10.5"/>
        <color rgb="FF000000"/>
        <rFont val="Arial Narrow"/>
        <charset val="134"/>
      </rPr>
      <t xml:space="preserve">             </t>
    </r>
    <r>
      <rPr>
        <sz val="10.5"/>
        <color rgb="FF000000"/>
        <rFont val="仿宋_GB2312"/>
        <charset val="134"/>
      </rPr>
      <t>优（</t>
    </r>
    <r>
      <rPr>
        <sz val="10.5"/>
        <color rgb="FF000000"/>
        <rFont val="Arial Narrow"/>
        <charset val="134"/>
      </rPr>
      <t>S</t>
    </r>
    <r>
      <rPr>
        <sz val="10.5"/>
        <color rgb="FF000000"/>
        <rFont val="仿宋_GB2312"/>
        <charset val="134"/>
      </rPr>
      <t>≥</t>
    </r>
    <r>
      <rPr>
        <sz val="10.5"/>
        <color rgb="FF000000"/>
        <rFont val="Arial Narrow"/>
        <charset val="134"/>
      </rPr>
      <t>90</t>
    </r>
    <r>
      <rPr>
        <sz val="10.5"/>
        <color rgb="FF000000"/>
        <rFont val="仿宋_GB2312"/>
        <charset val="134"/>
      </rPr>
      <t>）；良（</t>
    </r>
    <r>
      <rPr>
        <sz val="10.5"/>
        <color rgb="FF000000"/>
        <rFont val="Arial Narrow"/>
        <charset val="134"/>
      </rPr>
      <t>90</t>
    </r>
    <r>
      <rPr>
        <sz val="10.5"/>
        <color rgb="FF000000"/>
        <rFont val="仿宋_GB2312"/>
        <charset val="134"/>
      </rPr>
      <t>＞</t>
    </r>
    <r>
      <rPr>
        <sz val="10.5"/>
        <color rgb="FF000000"/>
        <rFont val="Arial Narrow"/>
        <charset val="134"/>
      </rPr>
      <t>S</t>
    </r>
    <r>
      <rPr>
        <sz val="10.5"/>
        <color rgb="FF000000"/>
        <rFont val="仿宋_GB2312"/>
        <charset val="134"/>
      </rPr>
      <t>≥</t>
    </r>
    <r>
      <rPr>
        <sz val="10.5"/>
        <color rgb="FF000000"/>
        <rFont val="Arial Narrow"/>
        <charset val="134"/>
      </rPr>
      <t>80</t>
    </r>
    <r>
      <rPr>
        <sz val="10.5"/>
        <color rgb="FF000000"/>
        <rFont val="仿宋_GB2312"/>
        <charset val="134"/>
      </rPr>
      <t>）；中（</t>
    </r>
    <r>
      <rPr>
        <sz val="10.5"/>
        <color rgb="FF000000"/>
        <rFont val="Arial Narrow"/>
        <charset val="134"/>
      </rPr>
      <t>80</t>
    </r>
    <r>
      <rPr>
        <sz val="10.5"/>
        <color rgb="FF000000"/>
        <rFont val="仿宋_GB2312"/>
        <charset val="134"/>
      </rPr>
      <t>＞</t>
    </r>
    <r>
      <rPr>
        <sz val="10.5"/>
        <color rgb="FF000000"/>
        <rFont val="Arial Narrow"/>
        <charset val="134"/>
      </rPr>
      <t>S</t>
    </r>
    <r>
      <rPr>
        <sz val="10.5"/>
        <color rgb="FF000000"/>
        <rFont val="仿宋_GB2312"/>
        <charset val="134"/>
      </rPr>
      <t>≥</t>
    </r>
    <r>
      <rPr>
        <sz val="10.5"/>
        <color rgb="FF000000"/>
        <rFont val="Arial Narrow"/>
        <charset val="134"/>
      </rPr>
      <t>60</t>
    </r>
    <r>
      <rPr>
        <sz val="10.5"/>
        <color rgb="FF000000"/>
        <rFont val="仿宋_GB2312"/>
        <charset val="134"/>
      </rPr>
      <t>）；差（</t>
    </r>
    <r>
      <rPr>
        <sz val="10.5"/>
        <color rgb="FF000000"/>
        <rFont val="Arial Narrow"/>
        <charset val="134"/>
      </rPr>
      <t>S</t>
    </r>
    <r>
      <rPr>
        <sz val="10.5"/>
        <color rgb="FF000000"/>
        <rFont val="仿宋_GB2312"/>
        <charset val="134"/>
      </rPr>
      <t>＜</t>
    </r>
    <r>
      <rPr>
        <sz val="10.5"/>
        <color rgb="FF000000"/>
        <rFont val="Arial Narrow"/>
        <charset val="134"/>
      </rPr>
      <t>60</t>
    </r>
    <r>
      <rPr>
        <sz val="10.5"/>
        <color rgb="FF000000"/>
        <rFont val="仿宋_GB2312"/>
        <charset val="134"/>
      </rPr>
      <t>）。</t>
    </r>
  </si>
  <si>
    <t>项目主管单位：</t>
  </si>
  <si>
    <t>项目负责人：</t>
  </si>
  <si>
    <t>评价组：</t>
  </si>
  <si>
    <r>
      <rPr>
        <sz val="10.5"/>
        <color rgb="FF000000"/>
        <rFont val="仿宋_GB2312"/>
        <charset val="134"/>
      </rPr>
      <t>评价等次（</t>
    </r>
    <r>
      <rPr>
        <sz val="10.5"/>
        <color indexed="8"/>
        <rFont val="Arial Narrow"/>
        <charset val="134"/>
      </rPr>
      <t>S</t>
    </r>
    <r>
      <rPr>
        <sz val="10.5"/>
        <color indexed="8"/>
        <rFont val="仿宋_GB2312"/>
        <charset val="134"/>
      </rPr>
      <t>）</t>
    </r>
    <r>
      <rPr>
        <sz val="10.5"/>
        <color indexed="8"/>
        <rFont val="Arial Narrow"/>
        <charset val="134"/>
      </rPr>
      <t xml:space="preserve">             </t>
    </r>
    <r>
      <rPr>
        <sz val="10.5"/>
        <color indexed="8"/>
        <rFont val="仿宋_GB2312"/>
        <charset val="134"/>
      </rPr>
      <t>优（</t>
    </r>
    <r>
      <rPr>
        <sz val="10.5"/>
        <color indexed="8"/>
        <rFont val="Arial Narrow"/>
        <charset val="134"/>
      </rPr>
      <t>S</t>
    </r>
    <r>
      <rPr>
        <sz val="10.5"/>
        <color indexed="8"/>
        <rFont val="仿宋_GB2312"/>
        <charset val="134"/>
      </rPr>
      <t>≥</t>
    </r>
    <r>
      <rPr>
        <sz val="10.5"/>
        <color indexed="8"/>
        <rFont val="Arial Narrow"/>
        <charset val="134"/>
      </rPr>
      <t>90</t>
    </r>
    <r>
      <rPr>
        <sz val="10.5"/>
        <color indexed="8"/>
        <rFont val="仿宋_GB2312"/>
        <charset val="134"/>
      </rPr>
      <t>）；良（</t>
    </r>
    <r>
      <rPr>
        <sz val="10.5"/>
        <color indexed="8"/>
        <rFont val="Arial Narrow"/>
        <charset val="134"/>
      </rPr>
      <t>90</t>
    </r>
    <r>
      <rPr>
        <sz val="10.5"/>
        <color indexed="8"/>
        <rFont val="仿宋_GB2312"/>
        <charset val="134"/>
      </rPr>
      <t>＞</t>
    </r>
    <r>
      <rPr>
        <sz val="10.5"/>
        <color indexed="8"/>
        <rFont val="Arial Narrow"/>
        <charset val="134"/>
      </rPr>
      <t>S</t>
    </r>
    <r>
      <rPr>
        <sz val="10.5"/>
        <color indexed="8"/>
        <rFont val="仿宋_GB2312"/>
        <charset val="134"/>
      </rPr>
      <t>≥</t>
    </r>
    <r>
      <rPr>
        <sz val="10.5"/>
        <color indexed="8"/>
        <rFont val="Arial Narrow"/>
        <charset val="134"/>
      </rPr>
      <t>80</t>
    </r>
    <r>
      <rPr>
        <sz val="10.5"/>
        <color indexed="8"/>
        <rFont val="仿宋_GB2312"/>
        <charset val="134"/>
      </rPr>
      <t>）；中（</t>
    </r>
    <r>
      <rPr>
        <sz val="10.5"/>
        <color indexed="8"/>
        <rFont val="Arial Narrow"/>
        <charset val="134"/>
      </rPr>
      <t>80</t>
    </r>
    <r>
      <rPr>
        <sz val="10.5"/>
        <color indexed="8"/>
        <rFont val="仿宋_GB2312"/>
        <charset val="134"/>
      </rPr>
      <t>＞</t>
    </r>
    <r>
      <rPr>
        <sz val="10.5"/>
        <color indexed="8"/>
        <rFont val="Arial Narrow"/>
        <charset val="134"/>
      </rPr>
      <t>S</t>
    </r>
    <r>
      <rPr>
        <sz val="10.5"/>
        <color indexed="8"/>
        <rFont val="仿宋_GB2312"/>
        <charset val="134"/>
      </rPr>
      <t>≥</t>
    </r>
    <r>
      <rPr>
        <sz val="10.5"/>
        <color indexed="8"/>
        <rFont val="Arial Narrow"/>
        <charset val="134"/>
      </rPr>
      <t>60</t>
    </r>
    <r>
      <rPr>
        <sz val="10.5"/>
        <color indexed="8"/>
        <rFont val="仿宋_GB2312"/>
        <charset val="134"/>
      </rPr>
      <t>）；差（</t>
    </r>
    <r>
      <rPr>
        <sz val="10.5"/>
        <color indexed="8"/>
        <rFont val="Arial Narrow"/>
        <charset val="134"/>
      </rPr>
      <t>S</t>
    </r>
    <r>
      <rPr>
        <sz val="10.5"/>
        <color indexed="8"/>
        <rFont val="仿宋_GB2312"/>
        <charset val="134"/>
      </rPr>
      <t>＜</t>
    </r>
    <r>
      <rPr>
        <sz val="10.5"/>
        <color indexed="8"/>
        <rFont val="Arial Narrow"/>
        <charset val="134"/>
      </rPr>
      <t>60</t>
    </r>
    <r>
      <rPr>
        <sz val="10.5"/>
        <color indexed="8"/>
        <rFont val="仿宋_GB2312"/>
        <charset val="134"/>
      </rPr>
      <t>）。</t>
    </r>
  </si>
  <si>
    <t>截至目前，正在进行采购，投资评审工作已完成，控制价是98.38万元。按照80%得分</t>
  </si>
  <si>
    <r>
      <rPr>
        <sz val="11"/>
        <rFont val="仿宋_GB2312"/>
        <charset val="134"/>
      </rPr>
      <t>项目绩效目标的设定。</t>
    </r>
  </si>
  <si>
    <r>
      <rPr>
        <sz val="11"/>
        <rFont val="仿宋_GB2312"/>
        <charset val="134"/>
      </rPr>
      <t>项目绩效目标与预算确定的项目投资额或资金量的匹配性。</t>
    </r>
  </si>
  <si>
    <r>
      <rPr>
        <sz val="11"/>
        <rFont val="宋体"/>
        <charset val="134"/>
      </rPr>
      <t>截至目前，正在进行采购，投资评审工作已完成，控制价是</t>
    </r>
    <r>
      <rPr>
        <sz val="11"/>
        <rFont val="Arial Narrow"/>
        <charset val="134"/>
      </rPr>
      <t>98.38</t>
    </r>
    <r>
      <rPr>
        <sz val="11"/>
        <rFont val="等线"/>
        <charset val="134"/>
      </rPr>
      <t>万元。按照</t>
    </r>
    <r>
      <rPr>
        <sz val="11"/>
        <rFont val="Arial Narrow"/>
        <charset val="134"/>
      </rPr>
      <t>80%</t>
    </r>
    <r>
      <rPr>
        <sz val="11"/>
        <rFont val="等线"/>
        <charset val="134"/>
      </rPr>
      <t>得分</t>
    </r>
  </si>
  <si>
    <t>指标设定不够细化，指标值可衡量性较差，按50%得分。</t>
  </si>
  <si>
    <r>
      <rPr>
        <sz val="11"/>
        <rFont val="仿宋_GB2312"/>
        <charset val="134"/>
      </rPr>
      <t>项目预算</t>
    </r>
    <r>
      <rPr>
        <sz val="11"/>
        <rFont val="Arial Narrow"/>
        <charset val="134"/>
      </rPr>
      <t>2200</t>
    </r>
    <r>
      <rPr>
        <sz val="11"/>
        <rFont val="仿宋_GB2312"/>
        <charset val="134"/>
      </rPr>
      <t>万，项目实际投资</t>
    </r>
    <r>
      <rPr>
        <sz val="11"/>
        <rFont val="Arial Narrow"/>
        <charset val="134"/>
      </rPr>
      <t>2104.9</t>
    </r>
    <r>
      <rPr>
        <sz val="11"/>
        <rFont val="仿宋_GB2312"/>
        <charset val="134"/>
      </rPr>
      <t>万，</t>
    </r>
    <r>
      <rPr>
        <sz val="11"/>
        <rFont val="Arial Narrow"/>
        <charset val="134"/>
      </rPr>
      <t>95.68%=2104.9/2200*100%</t>
    </r>
  </si>
  <si>
    <r>
      <rPr>
        <sz val="11"/>
        <rFont val="仿宋_GB2312"/>
        <charset val="134"/>
      </rPr>
      <t>资金使用
合规性
（</t>
    </r>
    <r>
      <rPr>
        <sz val="11"/>
        <rFont val="Arial Narrow"/>
        <charset val="134"/>
      </rPr>
      <t>5</t>
    </r>
    <r>
      <rPr>
        <sz val="11"/>
        <rFont val="仿宋_GB2312"/>
        <charset val="134"/>
      </rPr>
      <t>分）</t>
    </r>
  </si>
  <si>
    <r>
      <rPr>
        <sz val="11"/>
        <rFont val="宋体"/>
        <charset val="134"/>
      </rPr>
      <t>由于绝大部分资金未支付，按</t>
    </r>
    <r>
      <rPr>
        <sz val="11"/>
        <rFont val="Arial Narrow"/>
        <charset val="134"/>
      </rPr>
      <t>80</t>
    </r>
    <r>
      <rPr>
        <sz val="11"/>
        <rFont val="宋体"/>
        <charset val="134"/>
      </rPr>
      <t>比例得分。</t>
    </r>
  </si>
  <si>
    <r>
      <rPr>
        <sz val="11"/>
        <rFont val="宋体"/>
        <charset val="134"/>
      </rPr>
      <t>由于绿化未完成，完成项目未验收按</t>
    </r>
    <r>
      <rPr>
        <sz val="11"/>
        <rFont val="Arial Narrow"/>
        <charset val="134"/>
      </rPr>
      <t>80%</t>
    </r>
    <r>
      <rPr>
        <sz val="11"/>
        <rFont val="宋体"/>
        <charset val="134"/>
      </rPr>
      <t>得分。</t>
    </r>
  </si>
  <si>
    <t>道路硬化</t>
  </si>
  <si>
    <t>完成道路硬化66694.52平米以上</t>
  </si>
  <si>
    <r>
      <rPr>
        <sz val="11"/>
        <rFont val="仿宋_GB2312"/>
        <charset val="134"/>
      </rPr>
      <t>由于绿化未完成，其他项目完成未验收，按</t>
    </r>
    <r>
      <rPr>
        <sz val="11"/>
        <rFont val="Arial Narrow"/>
        <charset val="134"/>
      </rPr>
      <t>85%</t>
    </r>
    <r>
      <rPr>
        <sz val="11"/>
        <rFont val="仿宋_GB2312"/>
        <charset val="134"/>
      </rPr>
      <t>得分。</t>
    </r>
  </si>
  <si>
    <t>村庄亮化</t>
  </si>
  <si>
    <t>安装路灯1120盏以上</t>
  </si>
  <si>
    <t>树木114株，草坪965平米</t>
  </si>
  <si>
    <t>树池</t>
  </si>
  <si>
    <t>510个</t>
  </si>
  <si>
    <t>雨水口</t>
  </si>
  <si>
    <t>106座</t>
  </si>
  <si>
    <t>井盖</t>
  </si>
  <si>
    <t>37个</t>
  </si>
  <si>
    <t>项目建设合格情况</t>
  </si>
  <si>
    <t>项目到2025年12月底完成</t>
  </si>
  <si>
    <r>
      <rPr>
        <sz val="11"/>
        <rFont val="仿宋_GB2312"/>
        <charset val="134"/>
      </rPr>
      <t>由于绿化未完成，其他项目完成未验收，按</t>
    </r>
    <r>
      <rPr>
        <sz val="11"/>
        <rFont val="Arial Narrow"/>
        <charset val="134"/>
      </rPr>
      <t>85%</t>
    </r>
    <r>
      <rPr>
        <sz val="11"/>
        <rFont val="等线"/>
        <charset val="134"/>
      </rPr>
      <t>得分。</t>
    </r>
  </si>
  <si>
    <t>项目总成本≤2200万元</t>
  </si>
  <si>
    <t>由于绿化未完成，其他项目完成未验收，按85%得分。</t>
  </si>
  <si>
    <r>
      <rPr>
        <sz val="11"/>
        <rFont val="仿宋_GB2312"/>
        <charset val="134"/>
      </rPr>
      <t>由于绿化未完成，其他项目完成未验收按</t>
    </r>
    <r>
      <rPr>
        <sz val="11"/>
        <rFont val="Arial Narrow"/>
        <charset val="134"/>
      </rPr>
      <t>80%</t>
    </r>
    <r>
      <rPr>
        <sz val="11"/>
        <rFont val="仿宋_GB2312"/>
        <charset val="134"/>
      </rPr>
      <t>得分</t>
    </r>
  </si>
  <si>
    <t>已完成项目立项、初步设计及概算、财政评审。按照80%得分</t>
  </si>
  <si>
    <r>
      <rPr>
        <sz val="11"/>
        <rFont val="宋体"/>
        <charset val="134"/>
      </rPr>
      <t>已完成项目立项、初步设计及概算、财政评审。按照</t>
    </r>
    <r>
      <rPr>
        <sz val="11"/>
        <rFont val="Arial Narrow"/>
        <charset val="134"/>
      </rPr>
      <t>80%</t>
    </r>
    <r>
      <rPr>
        <sz val="11"/>
        <rFont val="等线"/>
        <charset val="134"/>
      </rPr>
      <t>得分</t>
    </r>
  </si>
  <si>
    <t>工程项目计划8月20日开工，截至目前尚未开展实施，按照75%得分</t>
  </si>
  <si>
    <t>项目正在完善招标前立项手续，已编制完成项目简介。按照70%得分</t>
  </si>
  <si>
    <r>
      <rPr>
        <sz val="11"/>
        <rFont val="宋体"/>
        <charset val="134"/>
      </rPr>
      <t>项目正在完善招标前立项手续，已编制完成项目简介。按照</t>
    </r>
    <r>
      <rPr>
        <sz val="11"/>
        <rFont val="Arial Narrow"/>
        <charset val="134"/>
      </rPr>
      <t>70%</t>
    </r>
    <r>
      <rPr>
        <sz val="11"/>
        <rFont val="宋体"/>
        <charset val="134"/>
      </rPr>
      <t>得分</t>
    </r>
  </si>
  <si>
    <t>项目立项与公共财政支持范围吻合性。</t>
  </si>
  <si>
    <t>绩效目标不够细化，按80%得分。</t>
  </si>
  <si>
    <t>指标值可衡量性较差，按80%得分。</t>
  </si>
  <si>
    <r>
      <rPr>
        <sz val="11"/>
        <rFont val="仿宋_GB2312"/>
        <charset val="134"/>
      </rPr>
      <t>资金使用</t>
    </r>
    <r>
      <rPr>
        <sz val="11"/>
        <rFont val="Arial Narrow"/>
        <charset val="134"/>
      </rPr>
      <t xml:space="preserve">
</t>
    </r>
    <r>
      <rPr>
        <sz val="11"/>
        <rFont val="仿宋_GB2312"/>
        <charset val="134"/>
      </rPr>
      <t>合规性</t>
    </r>
    <r>
      <rPr>
        <sz val="11"/>
        <rFont val="Arial Narrow"/>
        <charset val="134"/>
      </rPr>
      <t xml:space="preserve">
</t>
    </r>
    <r>
      <rPr>
        <sz val="11"/>
        <rFont val="仿宋_GB2312"/>
        <charset val="134"/>
      </rPr>
      <t>（4分）</t>
    </r>
  </si>
  <si>
    <t>预算资金执行率为0，按80%得分</t>
  </si>
  <si>
    <t>缺少本项目的财务和业务管理制度，按80%得分</t>
  </si>
  <si>
    <r>
      <rPr>
        <sz val="11"/>
        <rFont val="宋体"/>
        <charset val="134"/>
      </rPr>
      <t>缺少本项目的财务和业务管理制度，按</t>
    </r>
    <r>
      <rPr>
        <sz val="11"/>
        <rFont val="Arial Narrow"/>
        <charset val="134"/>
      </rPr>
      <t>80%</t>
    </r>
    <r>
      <rPr>
        <sz val="11"/>
        <rFont val="宋体"/>
        <charset val="134"/>
      </rPr>
      <t>得分</t>
    </r>
  </si>
  <si>
    <t>缺少定期跟踪检查制度</t>
  </si>
  <si>
    <t>项目尚未验收完成。按照80%得分</t>
  </si>
  <si>
    <t>完成道路硬化、村庄绿化提升工程</t>
  </si>
  <si>
    <t>项目尚未验收完成。按照90%得分</t>
  </si>
  <si>
    <t>完成村庄亮化提升工程</t>
  </si>
  <si>
    <t>截至目前尚未开展实施，按照75%得分</t>
  </si>
  <si>
    <r>
      <rPr>
        <b/>
        <sz val="18"/>
        <rFont val="Arial Narrow"/>
        <charset val="134"/>
      </rPr>
      <t>2024</t>
    </r>
    <r>
      <rPr>
        <b/>
        <sz val="18"/>
        <rFont val="宋体"/>
        <charset val="134"/>
      </rPr>
      <t>年唐山市海港开发区和美乡村建设专项奖补</t>
    </r>
    <r>
      <rPr>
        <b/>
        <sz val="18"/>
        <rFont val="仿宋_GB2312"/>
        <charset val="134"/>
      </rPr>
      <t>项目资金支出绩效评价评分表</t>
    </r>
  </si>
  <si>
    <r>
      <rPr>
        <sz val="11"/>
        <rFont val="等线"/>
        <charset val="134"/>
      </rPr>
      <t>项目预算230万，项目实际投资170.1万，</t>
    </r>
    <r>
      <rPr>
        <sz val="11"/>
        <rFont val="Arial Narrow"/>
        <charset val="134"/>
      </rPr>
      <t>73.96%=170.1/230*100%</t>
    </r>
  </si>
  <si>
    <t>补充提供项目材料，按增加投资额后重新计算得分。</t>
  </si>
  <si>
    <t>由于绝大部分资金未支付，按80比例得分。</t>
  </si>
  <si>
    <t>由于绿化未完成，完成项目未验收按80%得分。</t>
  </si>
  <si>
    <t>现场看施工单位分项工程、隐蔽工程验收资料。如没有适当减分</t>
  </si>
  <si>
    <t>完成道路硬化6393平米以上</t>
  </si>
  <si>
    <r>
      <rPr>
        <sz val="11"/>
        <rFont val="宋体"/>
        <charset val="134"/>
      </rPr>
      <t>由于绿化未完成，其他项目完成未验收按</t>
    </r>
    <r>
      <rPr>
        <sz val="11"/>
        <rFont val="Arial Narrow"/>
        <charset val="134"/>
      </rPr>
      <t>85%</t>
    </r>
    <r>
      <rPr>
        <sz val="11"/>
        <rFont val="宋体"/>
        <charset val="134"/>
      </rPr>
      <t>得分。</t>
    </r>
  </si>
  <si>
    <t>安装路灯22盏以上</t>
  </si>
  <si>
    <t>公厕</t>
  </si>
  <si>
    <t>1座</t>
  </si>
  <si>
    <t>护坡</t>
  </si>
  <si>
    <t>3537平米</t>
  </si>
  <si>
    <t>排水沟</t>
  </si>
  <si>
    <t>748米</t>
  </si>
  <si>
    <t>2025年王滩镇和美乡村项目建设质量合格情况</t>
  </si>
  <si>
    <r>
      <rPr>
        <sz val="11"/>
        <rFont val="宋体"/>
        <charset val="134"/>
      </rPr>
      <t>由于绿化未完成，其他项目完成未验收按</t>
    </r>
    <r>
      <rPr>
        <sz val="11"/>
        <rFont val="Arial Narrow"/>
        <charset val="134"/>
      </rPr>
      <t>85%</t>
    </r>
    <r>
      <rPr>
        <sz val="11"/>
        <rFont val="微软雅黑"/>
        <charset val="134"/>
      </rPr>
      <t>得分。</t>
    </r>
  </si>
  <si>
    <r>
      <rPr>
        <sz val="11"/>
        <rFont val="宋体"/>
        <charset val="134"/>
      </rPr>
      <t>没有材料检测</t>
    </r>
    <r>
      <rPr>
        <sz val="11"/>
        <rFont val="Arial Narrow"/>
        <charset val="134"/>
      </rPr>
      <t>/</t>
    </r>
    <r>
      <rPr>
        <sz val="11"/>
        <rFont val="宋体"/>
        <charset val="134"/>
      </rPr>
      <t>质量合格证书和现场勘查存在质量问题</t>
    </r>
    <r>
      <rPr>
        <sz val="11"/>
        <rFont val="Arial Narrow"/>
        <charset val="134"/>
      </rPr>
      <t xml:space="preserve"> ,</t>
    </r>
    <r>
      <rPr>
        <sz val="11"/>
        <rFont val="宋体"/>
        <charset val="134"/>
      </rPr>
      <t>要适当减分</t>
    </r>
  </si>
  <si>
    <t>项目总成本≤180万元</t>
  </si>
  <si>
    <t>由于绿化未完成，其他项目完成未验收按85%得分。</t>
  </si>
  <si>
    <t>海港区农业农村局</t>
  </si>
  <si>
    <r>
      <rPr>
        <b/>
        <sz val="11"/>
        <rFont val="宋体"/>
        <charset val="134"/>
      </rPr>
      <t>评价单位：</t>
    </r>
    <r>
      <rPr>
        <sz val="11"/>
        <rFont val="宋体"/>
        <charset val="134"/>
      </rPr>
      <t>唐山市合衡会计师事务所</t>
    </r>
  </si>
  <si>
    <t>评价人员：</t>
  </si>
  <si>
    <t>项目进展情况已完成项目进度的30%，按照80%得分</t>
  </si>
  <si>
    <r>
      <rPr>
        <sz val="11"/>
        <rFont val="宋体"/>
        <charset val="134"/>
      </rPr>
      <t>项目进展情况已完成项目进度的</t>
    </r>
    <r>
      <rPr>
        <sz val="11"/>
        <rFont val="Arial Narrow"/>
        <charset val="134"/>
      </rPr>
      <t>30%</t>
    </r>
    <r>
      <rPr>
        <sz val="11"/>
        <rFont val="等线"/>
        <charset val="134"/>
      </rPr>
      <t>，按照</t>
    </r>
    <r>
      <rPr>
        <sz val="11"/>
        <rFont val="Arial Narrow"/>
        <charset val="134"/>
      </rPr>
      <t>80%</t>
    </r>
    <r>
      <rPr>
        <sz val="11"/>
        <rFont val="等线"/>
        <charset val="134"/>
      </rPr>
      <t>得分</t>
    </r>
  </si>
  <si>
    <t>工程项目预计8月31日开工，尚未开展实施，按照75%得分</t>
  </si>
  <si>
    <t>由于未能提供相关资料，按照70%得分。</t>
  </si>
  <si>
    <r>
      <rPr>
        <sz val="11"/>
        <rFont val="宋体"/>
        <charset val="134"/>
      </rPr>
      <t>由于未能提供相关资料，按照</t>
    </r>
    <r>
      <rPr>
        <sz val="11"/>
        <rFont val="Arial Narrow"/>
        <charset val="134"/>
      </rPr>
      <t>70%</t>
    </r>
    <r>
      <rPr>
        <sz val="11"/>
        <rFont val="宋体"/>
        <charset val="134"/>
      </rPr>
      <t>得分。</t>
    </r>
  </si>
  <si>
    <t>未提供城投公司财务凭证以及账页，按照80%得分。</t>
  </si>
  <si>
    <t>新建便道砖硬化</t>
  </si>
  <si>
    <t>新建便道砖硬化16830平方米</t>
  </si>
  <si>
    <t>新建散水</t>
  </si>
  <si>
    <t>新建散水1050平方米</t>
  </si>
  <si>
    <t>新建混凝土台阶</t>
  </si>
  <si>
    <t>新建混凝土台阶40.5平方米</t>
  </si>
  <si>
    <t>裴庄村农村水网改造工程</t>
  </si>
  <si>
    <t>一口深水井</t>
  </si>
  <si>
    <t>裴庄村农村水网改造工程，项目未施工,有前期手续，按50%得分。</t>
  </si>
  <si>
    <t>质量合格情况</t>
  </si>
  <si>
    <t>质量合格率100%</t>
  </si>
  <si>
    <t>裴庄村农村水网改造工程，项目未施工，按照05%得分</t>
  </si>
  <si>
    <t>项目完成期限</t>
  </si>
  <si>
    <t>项目在2024年12月底完成</t>
  </si>
  <si>
    <t>裴庄村农村水网改造工程，项目未施工，按照80%得分</t>
  </si>
  <si>
    <t>项目总成本≤205.44万元</t>
  </si>
  <si>
    <t>改善农村群众生活、生产环境</t>
  </si>
  <si>
    <t>可持续影响农村生态环境建设</t>
  </si>
  <si>
    <t>汉沽管理区农业农村局</t>
  </si>
  <si>
    <r>
      <rPr>
        <sz val="11"/>
        <rFont val="仿宋_GB2312"/>
        <charset val="134"/>
      </rPr>
      <t>附表</t>
    </r>
    <r>
      <rPr>
        <sz val="11"/>
        <rFont val="Arial Narrow"/>
        <charset val="134"/>
      </rPr>
      <t>3</t>
    </r>
    <r>
      <rPr>
        <sz val="11"/>
        <rFont val="仿宋_GB2312"/>
        <charset val="134"/>
      </rPr>
      <t>：</t>
    </r>
  </si>
  <si>
    <r>
      <rPr>
        <b/>
        <sz val="18"/>
        <rFont val="Arial Narrow"/>
        <charset val="134"/>
      </rPr>
      <t>2024</t>
    </r>
    <r>
      <rPr>
        <b/>
        <sz val="18"/>
        <rFont val="仿宋_GB2312"/>
        <charset val="134"/>
      </rPr>
      <t>年唐山市和美乡村建设专项奖补项目资金支出绩效评价指标体系</t>
    </r>
  </si>
  <si>
    <r>
      <rPr>
        <sz val="11"/>
        <rFont val="仿宋_GB2312"/>
        <charset val="134"/>
      </rPr>
      <t>一级指标</t>
    </r>
  </si>
  <si>
    <r>
      <rPr>
        <sz val="11"/>
        <rFont val="仿宋_GB2312"/>
        <charset val="134"/>
      </rPr>
      <t>二级指标</t>
    </r>
  </si>
  <si>
    <r>
      <rPr>
        <sz val="11"/>
        <rFont val="仿宋_GB2312"/>
        <charset val="134"/>
      </rPr>
      <t>三级指标</t>
    </r>
  </si>
  <si>
    <r>
      <rPr>
        <sz val="11"/>
        <rFont val="仿宋_GB2312"/>
        <charset val="134"/>
      </rPr>
      <t>四级指标</t>
    </r>
  </si>
  <si>
    <r>
      <rPr>
        <sz val="11"/>
        <rFont val="仿宋_GB2312"/>
        <charset val="134"/>
      </rPr>
      <t>分值</t>
    </r>
  </si>
  <si>
    <r>
      <rPr>
        <sz val="11"/>
        <rFont val="仿宋_GB2312"/>
        <charset val="134"/>
      </rPr>
      <t>评分标准</t>
    </r>
  </si>
  <si>
    <r>
      <rPr>
        <sz val="11"/>
        <rFont val="仿宋_GB2312"/>
        <charset val="134"/>
      </rPr>
      <t>决策</t>
    </r>
    <r>
      <rPr>
        <sz val="11"/>
        <rFont val="Arial Narrow"/>
        <charset val="134"/>
      </rPr>
      <t xml:space="preserve">
</t>
    </r>
    <r>
      <rPr>
        <sz val="11"/>
        <rFont val="仿宋_GB2312"/>
        <charset val="134"/>
      </rPr>
      <t>（</t>
    </r>
    <r>
      <rPr>
        <sz val="11"/>
        <rFont val="Arial Narrow"/>
        <charset val="134"/>
      </rPr>
      <t>15</t>
    </r>
    <r>
      <rPr>
        <sz val="11"/>
        <rFont val="仿宋_GB2312"/>
        <charset val="134"/>
      </rPr>
      <t>分）</t>
    </r>
  </si>
  <si>
    <r>
      <rPr>
        <sz val="11"/>
        <rFont val="仿宋_GB2312"/>
        <charset val="134"/>
      </rPr>
      <t>立项依据</t>
    </r>
    <r>
      <rPr>
        <sz val="11"/>
        <rFont val="Arial Narrow"/>
        <charset val="134"/>
      </rPr>
      <t xml:space="preserve">
</t>
    </r>
    <r>
      <rPr>
        <sz val="11"/>
        <rFont val="仿宋_GB2312"/>
        <charset val="134"/>
      </rPr>
      <t>充分性</t>
    </r>
    <r>
      <rPr>
        <sz val="11"/>
        <rFont val="Arial Narrow"/>
        <charset val="134"/>
      </rPr>
      <t xml:space="preserve"> 
</t>
    </r>
    <r>
      <rPr>
        <sz val="11"/>
        <rFont val="仿宋_GB2312"/>
        <charset val="134"/>
      </rPr>
      <t>（</t>
    </r>
    <r>
      <rPr>
        <sz val="11"/>
        <rFont val="Arial Narrow"/>
        <charset val="134"/>
      </rPr>
      <t>2.5</t>
    </r>
    <r>
      <rPr>
        <sz val="11"/>
        <rFont val="仿宋_GB2312"/>
        <charset val="134"/>
      </rPr>
      <t>分）</t>
    </r>
  </si>
  <si>
    <r>
      <rPr>
        <sz val="11"/>
        <rFont val="仿宋_GB2312"/>
        <charset val="134"/>
      </rPr>
      <t>项目立项与国家、省、唐山市相关法律法规及相关政策符合性；与相关规划、工作计划相符性。</t>
    </r>
  </si>
  <si>
    <r>
      <rPr>
        <sz val="11"/>
        <rFont val="仿宋_GB2312"/>
        <charset val="134"/>
      </rPr>
      <t>项目内容与部门职责范围相符（相符</t>
    </r>
    <r>
      <rPr>
        <sz val="11"/>
        <rFont val="Arial Narrow"/>
        <charset val="134"/>
      </rPr>
      <t>0.5</t>
    </r>
    <r>
      <rPr>
        <sz val="11"/>
        <rFont val="仿宋_GB2312"/>
        <charset val="134"/>
      </rPr>
      <t>分，不相符</t>
    </r>
    <r>
      <rPr>
        <sz val="11"/>
        <rFont val="Arial Narrow"/>
        <charset val="134"/>
      </rPr>
      <t>0</t>
    </r>
    <r>
      <rPr>
        <sz val="11"/>
        <rFont val="仿宋_GB2312"/>
        <charset val="134"/>
      </rPr>
      <t>分）。</t>
    </r>
  </si>
  <si>
    <r>
      <rPr>
        <sz val="11"/>
        <rFont val="仿宋_GB2312"/>
        <charset val="134"/>
      </rPr>
      <t>前期准备完整性指标</t>
    </r>
  </si>
  <si>
    <r>
      <rPr>
        <sz val="11"/>
        <rFont val="仿宋_GB2312"/>
        <charset val="134"/>
      </rPr>
      <t>项目事前是否已经过必要的可行性研究、勘察设计情况；专家论证、环境评价、风险评估、绩效评估、集体决策情况；用地手续、开工许可情况。（符合</t>
    </r>
    <r>
      <rPr>
        <sz val="11"/>
        <rFont val="Arial Narrow"/>
        <charset val="134"/>
      </rPr>
      <t>0.5</t>
    </r>
    <r>
      <rPr>
        <sz val="11"/>
        <rFont val="仿宋_GB2312"/>
        <charset val="134"/>
      </rPr>
      <t>分；不符合</t>
    </r>
    <r>
      <rPr>
        <sz val="11"/>
        <rFont val="Arial Narrow"/>
        <charset val="134"/>
      </rPr>
      <t>0</t>
    </r>
    <r>
      <rPr>
        <sz val="11"/>
        <rFont val="仿宋_GB2312"/>
        <charset val="134"/>
      </rPr>
      <t>分；其中有一项符合减半得分。）。</t>
    </r>
  </si>
  <si>
    <r>
      <rPr>
        <sz val="11"/>
        <rFont val="仿宋_GB2312"/>
        <charset val="134"/>
      </rPr>
      <t>立项程序</t>
    </r>
    <r>
      <rPr>
        <sz val="11"/>
        <rFont val="Arial Narrow"/>
        <charset val="134"/>
      </rPr>
      <t xml:space="preserve">
</t>
    </r>
    <r>
      <rPr>
        <sz val="11"/>
        <rFont val="仿宋_GB2312"/>
        <charset val="134"/>
      </rPr>
      <t>规范性</t>
    </r>
    <r>
      <rPr>
        <sz val="11"/>
        <rFont val="Arial Narrow"/>
        <charset val="134"/>
      </rPr>
      <t xml:space="preserve">
</t>
    </r>
    <r>
      <rPr>
        <sz val="11"/>
        <rFont val="仿宋_GB2312"/>
        <charset val="134"/>
      </rPr>
      <t>（</t>
    </r>
    <r>
      <rPr>
        <sz val="11"/>
        <rFont val="Arial Narrow"/>
        <charset val="134"/>
      </rPr>
      <t>1.5</t>
    </r>
    <r>
      <rPr>
        <sz val="11"/>
        <rFont val="仿宋_GB2312"/>
        <charset val="134"/>
      </rPr>
      <t>分）</t>
    </r>
  </si>
  <si>
    <r>
      <rPr>
        <sz val="11"/>
        <rFont val="仿宋_GB2312"/>
        <charset val="134"/>
      </rPr>
      <t>绩效目标</t>
    </r>
    <r>
      <rPr>
        <sz val="11"/>
        <rFont val="Arial Narrow"/>
        <charset val="134"/>
      </rPr>
      <t xml:space="preserve">
</t>
    </r>
    <r>
      <rPr>
        <sz val="11"/>
        <rFont val="仿宋_GB2312"/>
        <charset val="134"/>
      </rPr>
      <t>合理性</t>
    </r>
    <r>
      <rPr>
        <sz val="11"/>
        <rFont val="Arial Narrow"/>
        <charset val="134"/>
      </rPr>
      <t xml:space="preserve">
</t>
    </r>
    <r>
      <rPr>
        <sz val="11"/>
        <rFont val="仿宋_GB2312"/>
        <charset val="134"/>
      </rPr>
      <t>（</t>
    </r>
    <r>
      <rPr>
        <sz val="11"/>
        <rFont val="Arial Narrow"/>
        <charset val="134"/>
      </rPr>
      <t>3</t>
    </r>
    <r>
      <rPr>
        <sz val="11"/>
        <rFont val="仿宋_GB2312"/>
        <charset val="134"/>
      </rPr>
      <t>分）</t>
    </r>
  </si>
  <si>
    <r>
      <rPr>
        <sz val="11"/>
        <rFont val="仿宋_GB2312"/>
        <charset val="134"/>
      </rPr>
      <t>绩效指标</t>
    </r>
    <r>
      <rPr>
        <sz val="11"/>
        <rFont val="Arial Narrow"/>
        <charset val="134"/>
      </rPr>
      <t xml:space="preserve">
</t>
    </r>
    <r>
      <rPr>
        <sz val="11"/>
        <rFont val="仿宋_GB2312"/>
        <charset val="134"/>
      </rPr>
      <t>明确性</t>
    </r>
    <r>
      <rPr>
        <sz val="11"/>
        <rFont val="Arial Narrow"/>
        <charset val="134"/>
      </rPr>
      <t xml:space="preserve">
</t>
    </r>
    <r>
      <rPr>
        <sz val="11"/>
        <rFont val="仿宋_GB2312"/>
        <charset val="134"/>
      </rPr>
      <t>（</t>
    </r>
    <r>
      <rPr>
        <sz val="11"/>
        <rFont val="Arial Narrow"/>
        <charset val="134"/>
      </rPr>
      <t>3</t>
    </r>
    <r>
      <rPr>
        <sz val="11"/>
        <rFont val="仿宋_GB2312"/>
        <charset val="134"/>
      </rPr>
      <t>分）</t>
    </r>
  </si>
  <si>
    <r>
      <rPr>
        <sz val="11"/>
        <rFont val="仿宋_GB2312"/>
        <charset val="134"/>
      </rPr>
      <t>预算编制</t>
    </r>
    <r>
      <rPr>
        <sz val="11"/>
        <rFont val="Arial Narrow"/>
        <charset val="134"/>
      </rPr>
      <t xml:space="preserve">
</t>
    </r>
    <r>
      <rPr>
        <sz val="11"/>
        <rFont val="仿宋_GB2312"/>
        <charset val="134"/>
      </rPr>
      <t>科学性</t>
    </r>
    <r>
      <rPr>
        <sz val="11"/>
        <rFont val="Arial Narrow"/>
        <charset val="134"/>
      </rPr>
      <t xml:space="preserve">
</t>
    </r>
    <r>
      <rPr>
        <sz val="11"/>
        <rFont val="仿宋_GB2312"/>
        <charset val="134"/>
      </rPr>
      <t>（</t>
    </r>
    <r>
      <rPr>
        <sz val="11"/>
        <rFont val="Arial Narrow"/>
        <charset val="134"/>
      </rPr>
      <t>5</t>
    </r>
    <r>
      <rPr>
        <sz val="11"/>
        <rFont val="仿宋_GB2312"/>
        <charset val="134"/>
      </rPr>
      <t>分）</t>
    </r>
  </si>
  <si>
    <r>
      <rPr>
        <sz val="11"/>
        <rFont val="仿宋_GB2312"/>
        <charset val="134"/>
      </rPr>
      <t>过程</t>
    </r>
    <r>
      <rPr>
        <sz val="11"/>
        <rFont val="Arial Narrow"/>
        <charset val="134"/>
      </rPr>
      <t xml:space="preserve">
</t>
    </r>
    <r>
      <rPr>
        <sz val="11"/>
        <rFont val="仿宋_GB2312"/>
        <charset val="134"/>
      </rPr>
      <t>（</t>
    </r>
    <r>
      <rPr>
        <sz val="11"/>
        <rFont val="Arial Narrow"/>
        <charset val="134"/>
      </rPr>
      <t>25</t>
    </r>
    <r>
      <rPr>
        <sz val="11"/>
        <rFont val="仿宋_GB2312"/>
        <charset val="134"/>
      </rPr>
      <t>分）</t>
    </r>
  </si>
  <si>
    <r>
      <rPr>
        <sz val="11"/>
        <rFont val="仿宋_GB2312"/>
        <charset val="134"/>
      </rPr>
      <t>资金到位率（</t>
    </r>
    <r>
      <rPr>
        <sz val="11"/>
        <rFont val="Arial Narrow"/>
        <charset val="134"/>
      </rPr>
      <t>4</t>
    </r>
    <r>
      <rPr>
        <sz val="11"/>
        <rFont val="仿宋_GB2312"/>
        <charset val="134"/>
      </rPr>
      <t>分）</t>
    </r>
  </si>
  <si>
    <r>
      <rPr>
        <sz val="11"/>
        <rFont val="仿宋_GB2312"/>
        <charset val="134"/>
      </rPr>
      <t>资金拨付到位率。</t>
    </r>
  </si>
  <si>
    <r>
      <rPr>
        <sz val="11"/>
        <rFont val="仿宋_GB2312"/>
        <charset val="134"/>
      </rPr>
      <t>预算执行率（</t>
    </r>
    <r>
      <rPr>
        <sz val="11"/>
        <rFont val="Arial Narrow"/>
        <charset val="134"/>
      </rPr>
      <t>4</t>
    </r>
    <r>
      <rPr>
        <sz val="11"/>
        <rFont val="仿宋_GB2312"/>
        <charset val="134"/>
      </rPr>
      <t>分）</t>
    </r>
  </si>
  <si>
    <r>
      <rPr>
        <sz val="11"/>
        <rFont val="仿宋_GB2312"/>
        <charset val="134"/>
      </rPr>
      <t>资金使用</t>
    </r>
    <r>
      <rPr>
        <sz val="11"/>
        <rFont val="Arial Narrow"/>
        <charset val="134"/>
      </rPr>
      <t xml:space="preserve">
</t>
    </r>
    <r>
      <rPr>
        <sz val="11"/>
        <rFont val="仿宋_GB2312"/>
        <charset val="134"/>
      </rPr>
      <t>合规性</t>
    </r>
    <r>
      <rPr>
        <sz val="11"/>
        <rFont val="Arial Narrow"/>
        <charset val="134"/>
      </rPr>
      <t xml:space="preserve">
</t>
    </r>
    <r>
      <rPr>
        <sz val="11"/>
        <rFont val="仿宋_GB2312"/>
        <charset val="134"/>
      </rPr>
      <t>（</t>
    </r>
    <r>
      <rPr>
        <sz val="11"/>
        <rFont val="Arial Narrow"/>
        <charset val="134"/>
      </rPr>
      <t>5</t>
    </r>
    <r>
      <rPr>
        <sz val="11"/>
        <rFont val="仿宋_GB2312"/>
        <charset val="134"/>
      </rPr>
      <t>分）</t>
    </r>
  </si>
  <si>
    <r>
      <rPr>
        <sz val="11"/>
        <rFont val="仿宋_GB2312"/>
        <charset val="134"/>
      </rPr>
      <t>项目资金使用的合规性。</t>
    </r>
  </si>
  <si>
    <r>
      <rPr>
        <sz val="11"/>
        <rFont val="仿宋_GB2312"/>
        <charset val="134"/>
      </rPr>
      <t>是否符合国家、省、市财经法规和财务管理制度以及有关专项资金管理办法的规定。（符合相关要求</t>
    </r>
    <r>
      <rPr>
        <sz val="11"/>
        <rFont val="Arial Narrow"/>
        <charset val="134"/>
      </rPr>
      <t>1</t>
    </r>
    <r>
      <rPr>
        <sz val="11"/>
        <rFont val="仿宋_GB2312"/>
        <charset val="134"/>
      </rPr>
      <t>分；不符合</t>
    </r>
    <r>
      <rPr>
        <sz val="11"/>
        <rFont val="Arial Narrow"/>
        <charset val="134"/>
      </rPr>
      <t>0</t>
    </r>
    <r>
      <rPr>
        <sz val="11"/>
        <rFont val="仿宋_GB2312"/>
        <charset val="134"/>
      </rPr>
      <t>分；部分符合按符合项比例得分）。</t>
    </r>
  </si>
  <si>
    <r>
      <rPr>
        <sz val="11"/>
        <rFont val="仿宋_GB2312"/>
        <charset val="134"/>
      </rPr>
      <t>无截留、挤占、挪用、虚列支出等情况（无上述情况</t>
    </r>
    <r>
      <rPr>
        <sz val="11"/>
        <rFont val="Arial Narrow"/>
        <charset val="134"/>
      </rPr>
      <t>1</t>
    </r>
    <r>
      <rPr>
        <sz val="11"/>
        <rFont val="仿宋_GB2312"/>
        <charset val="134"/>
      </rPr>
      <t>分，有上述情况</t>
    </r>
    <r>
      <rPr>
        <sz val="11"/>
        <rFont val="Arial Narrow"/>
        <charset val="134"/>
      </rPr>
      <t>0</t>
    </r>
    <r>
      <rPr>
        <sz val="11"/>
        <rFont val="仿宋_GB2312"/>
        <charset val="134"/>
      </rPr>
      <t>分）。</t>
    </r>
  </si>
  <si>
    <r>
      <rPr>
        <sz val="11"/>
        <rFont val="仿宋_GB2312"/>
        <charset val="134"/>
      </rPr>
      <t>管理制度</t>
    </r>
    <r>
      <rPr>
        <sz val="11"/>
        <rFont val="Arial Narrow"/>
        <charset val="134"/>
      </rPr>
      <t xml:space="preserve">
</t>
    </r>
    <r>
      <rPr>
        <sz val="11"/>
        <rFont val="仿宋_GB2312"/>
        <charset val="134"/>
      </rPr>
      <t>健全性</t>
    </r>
    <r>
      <rPr>
        <sz val="11"/>
        <rFont val="Arial Narrow"/>
        <charset val="134"/>
      </rPr>
      <t xml:space="preserve">
</t>
    </r>
    <r>
      <rPr>
        <sz val="11"/>
        <rFont val="仿宋_GB2312"/>
        <charset val="134"/>
      </rPr>
      <t>（</t>
    </r>
    <r>
      <rPr>
        <sz val="11"/>
        <rFont val="Arial Narrow"/>
        <charset val="134"/>
      </rPr>
      <t>3</t>
    </r>
    <r>
      <rPr>
        <sz val="11"/>
        <rFont val="仿宋_GB2312"/>
        <charset val="134"/>
      </rPr>
      <t>分）</t>
    </r>
  </si>
  <si>
    <r>
      <rPr>
        <sz val="11"/>
        <rFont val="仿宋_GB2312"/>
        <charset val="134"/>
      </rPr>
      <t>制度执行</t>
    </r>
    <r>
      <rPr>
        <sz val="11"/>
        <rFont val="Arial Narrow"/>
        <charset val="134"/>
      </rPr>
      <t xml:space="preserve">
</t>
    </r>
    <r>
      <rPr>
        <sz val="11"/>
        <rFont val="仿宋_GB2312"/>
        <charset val="134"/>
      </rPr>
      <t>有效性</t>
    </r>
    <r>
      <rPr>
        <sz val="11"/>
        <rFont val="Arial Narrow"/>
        <charset val="134"/>
      </rPr>
      <t xml:space="preserve">
</t>
    </r>
    <r>
      <rPr>
        <sz val="11"/>
        <rFont val="仿宋_GB2312"/>
        <charset val="134"/>
      </rPr>
      <t>（</t>
    </r>
    <r>
      <rPr>
        <sz val="11"/>
        <rFont val="Arial Narrow"/>
        <charset val="134"/>
      </rPr>
      <t>5</t>
    </r>
    <r>
      <rPr>
        <sz val="11"/>
        <rFont val="仿宋_GB2312"/>
        <charset val="134"/>
      </rPr>
      <t>分）</t>
    </r>
  </si>
  <si>
    <r>
      <rPr>
        <sz val="11"/>
        <rFont val="仿宋_GB2312"/>
        <charset val="134"/>
      </rPr>
      <t>项目检查验收情况</t>
    </r>
    <r>
      <rPr>
        <sz val="11"/>
        <rFont val="Arial Narrow"/>
        <charset val="134"/>
      </rPr>
      <t xml:space="preserve">
</t>
    </r>
    <r>
      <rPr>
        <sz val="11"/>
        <rFont val="仿宋_GB2312"/>
        <charset val="134"/>
      </rPr>
      <t>（</t>
    </r>
    <r>
      <rPr>
        <sz val="11"/>
        <rFont val="Arial Narrow"/>
        <charset val="134"/>
      </rPr>
      <t>2</t>
    </r>
    <r>
      <rPr>
        <sz val="11"/>
        <rFont val="仿宋_GB2312"/>
        <charset val="134"/>
      </rPr>
      <t>分）</t>
    </r>
  </si>
  <si>
    <r>
      <rPr>
        <sz val="11"/>
        <rFont val="仿宋_GB2312"/>
        <charset val="134"/>
      </rPr>
      <t>资产管理（</t>
    </r>
    <r>
      <rPr>
        <sz val="11"/>
        <rFont val="Arial Narrow"/>
        <charset val="134"/>
      </rPr>
      <t>3</t>
    </r>
    <r>
      <rPr>
        <sz val="11"/>
        <rFont val="仿宋_GB2312"/>
        <charset val="134"/>
      </rPr>
      <t>分）</t>
    </r>
  </si>
  <si>
    <r>
      <rPr>
        <sz val="11"/>
        <rFont val="仿宋_GB2312"/>
        <charset val="134"/>
      </rPr>
      <t>资产备案产权</t>
    </r>
    <r>
      <rPr>
        <sz val="11"/>
        <rFont val="Arial Narrow"/>
        <charset val="134"/>
      </rPr>
      <t xml:space="preserve">
</t>
    </r>
    <r>
      <rPr>
        <sz val="11"/>
        <rFont val="仿宋_GB2312"/>
        <charset val="134"/>
      </rPr>
      <t>（</t>
    </r>
    <r>
      <rPr>
        <sz val="11"/>
        <rFont val="Arial Narrow"/>
        <charset val="134"/>
      </rPr>
      <t>1</t>
    </r>
    <r>
      <rPr>
        <sz val="11"/>
        <rFont val="仿宋_GB2312"/>
        <charset val="134"/>
      </rPr>
      <t>分）</t>
    </r>
  </si>
  <si>
    <r>
      <rPr>
        <sz val="11"/>
        <rFont val="仿宋_GB2312"/>
        <charset val="134"/>
      </rPr>
      <t>资产备案与产权登记情况</t>
    </r>
  </si>
  <si>
    <r>
      <rPr>
        <sz val="11"/>
        <rFont val="仿宋_GB2312"/>
        <charset val="134"/>
      </rPr>
      <t>完成资产备案与产权登记情况得</t>
    </r>
    <r>
      <rPr>
        <sz val="11"/>
        <rFont val="Arial Narrow"/>
        <charset val="134"/>
      </rPr>
      <t>1</t>
    </r>
    <r>
      <rPr>
        <sz val="11"/>
        <rFont val="仿宋_GB2312"/>
        <charset val="134"/>
      </rPr>
      <t>分。</t>
    </r>
  </si>
  <si>
    <r>
      <rPr>
        <sz val="11"/>
        <rFont val="仿宋_GB2312"/>
        <charset val="134"/>
      </rPr>
      <t>资产移交</t>
    </r>
    <r>
      <rPr>
        <sz val="11"/>
        <rFont val="Arial Narrow"/>
        <charset val="134"/>
      </rPr>
      <t xml:space="preserve">
</t>
    </r>
    <r>
      <rPr>
        <sz val="11"/>
        <rFont val="仿宋_GB2312"/>
        <charset val="134"/>
      </rPr>
      <t>（</t>
    </r>
    <r>
      <rPr>
        <sz val="11"/>
        <rFont val="Arial Narrow"/>
        <charset val="134"/>
      </rPr>
      <t>2</t>
    </r>
    <r>
      <rPr>
        <sz val="11"/>
        <rFont val="仿宋_GB2312"/>
        <charset val="134"/>
      </rPr>
      <t>分）</t>
    </r>
  </si>
  <si>
    <r>
      <rPr>
        <sz val="11"/>
        <rFont val="仿宋_GB2312"/>
        <charset val="134"/>
      </rPr>
      <t>资产移交情况</t>
    </r>
  </si>
  <si>
    <r>
      <rPr>
        <sz val="11"/>
        <rFont val="仿宋_GB2312"/>
        <charset val="134"/>
      </rPr>
      <t>完成资产移交得</t>
    </r>
    <r>
      <rPr>
        <sz val="11"/>
        <rFont val="Arial Narrow"/>
        <charset val="134"/>
      </rPr>
      <t>1</t>
    </r>
    <r>
      <rPr>
        <sz val="11"/>
        <rFont val="仿宋_GB2312"/>
        <charset val="134"/>
      </rPr>
      <t>分。</t>
    </r>
  </si>
  <si>
    <r>
      <rPr>
        <sz val="11"/>
        <rFont val="仿宋_GB2312"/>
        <charset val="134"/>
      </rPr>
      <t>资产入账情况</t>
    </r>
  </si>
  <si>
    <r>
      <rPr>
        <sz val="11"/>
        <rFont val="仿宋_GB2312"/>
        <charset val="134"/>
      </rPr>
      <t>完成资产入账得</t>
    </r>
    <r>
      <rPr>
        <sz val="11"/>
        <rFont val="Arial Narrow"/>
        <charset val="134"/>
      </rPr>
      <t>1</t>
    </r>
    <r>
      <rPr>
        <sz val="11"/>
        <rFont val="仿宋_GB2312"/>
        <charset val="134"/>
      </rPr>
      <t>分。</t>
    </r>
  </si>
  <si>
    <r>
      <rPr>
        <sz val="11"/>
        <rFont val="仿宋_GB2312"/>
        <charset val="134"/>
      </rPr>
      <t>产出</t>
    </r>
    <r>
      <rPr>
        <sz val="11"/>
        <rFont val="Arial Narrow"/>
        <charset val="134"/>
      </rPr>
      <t xml:space="preserve">
</t>
    </r>
    <r>
      <rPr>
        <sz val="11"/>
        <rFont val="仿宋_GB2312"/>
        <charset val="134"/>
      </rPr>
      <t>（</t>
    </r>
    <r>
      <rPr>
        <sz val="11"/>
        <rFont val="Arial Narrow"/>
        <charset val="134"/>
      </rPr>
      <t>45</t>
    </r>
    <r>
      <rPr>
        <sz val="11"/>
        <rFont val="仿宋_GB2312"/>
        <charset val="134"/>
      </rPr>
      <t>分）</t>
    </r>
  </si>
  <si>
    <r>
      <rPr>
        <sz val="11"/>
        <rFont val="仿宋_GB2312"/>
        <charset val="134"/>
      </rPr>
      <t>村内道路硬化（</t>
    </r>
    <r>
      <rPr>
        <sz val="11"/>
        <rFont val="Arial Narrow"/>
        <charset val="134"/>
      </rPr>
      <t>6</t>
    </r>
    <r>
      <rPr>
        <sz val="11"/>
        <rFont val="仿宋_GB2312"/>
        <charset val="134"/>
      </rPr>
      <t>）</t>
    </r>
  </si>
  <si>
    <r>
      <rPr>
        <sz val="11"/>
        <rFont val="仿宋_GB2312"/>
        <charset val="134"/>
      </rPr>
      <t>完成村内道路硬化</t>
    </r>
  </si>
  <si>
    <r>
      <rPr>
        <sz val="11"/>
        <rFont val="仿宋_GB2312"/>
        <charset val="134"/>
      </rPr>
      <t>该项评分</t>
    </r>
    <r>
      <rPr>
        <sz val="11"/>
        <rFont val="Arial Narrow"/>
        <charset val="134"/>
      </rPr>
      <t>=</t>
    </r>
    <r>
      <rPr>
        <sz val="11"/>
        <rFont val="仿宋_GB2312"/>
        <charset val="134"/>
      </rPr>
      <t>分值</t>
    </r>
    <r>
      <rPr>
        <sz val="11"/>
        <rFont val="Arial Narrow"/>
        <charset val="134"/>
      </rPr>
      <t>*</t>
    </r>
    <r>
      <rPr>
        <sz val="11"/>
        <rFont val="仿宋_GB2312"/>
        <charset val="134"/>
      </rPr>
      <t>完成率</t>
    </r>
    <r>
      <rPr>
        <sz val="11"/>
        <rFont val="Arial Narrow"/>
        <charset val="134"/>
      </rPr>
      <t xml:space="preserve">                                               
</t>
    </r>
    <r>
      <rPr>
        <sz val="11"/>
        <rFont val="仿宋_GB2312"/>
        <charset val="134"/>
      </rPr>
      <t>完成率</t>
    </r>
    <r>
      <rPr>
        <sz val="11"/>
        <rFont val="Arial Narrow"/>
        <charset val="134"/>
      </rPr>
      <t>=</t>
    </r>
    <r>
      <rPr>
        <sz val="11"/>
        <rFont val="仿宋_GB2312"/>
        <charset val="134"/>
      </rPr>
      <t>（实际完成数</t>
    </r>
    <r>
      <rPr>
        <sz val="11"/>
        <rFont val="Arial Narrow"/>
        <charset val="134"/>
      </rPr>
      <t>/</t>
    </r>
    <r>
      <rPr>
        <sz val="11"/>
        <rFont val="仿宋_GB2312"/>
        <charset val="134"/>
      </rPr>
      <t>计划完成数）</t>
    </r>
    <r>
      <rPr>
        <sz val="11"/>
        <rFont val="Arial Narrow"/>
        <charset val="134"/>
      </rPr>
      <t>×100%</t>
    </r>
    <r>
      <rPr>
        <sz val="11"/>
        <rFont val="仿宋_GB2312"/>
        <charset val="134"/>
      </rPr>
      <t>。</t>
    </r>
    <r>
      <rPr>
        <sz val="11"/>
        <rFont val="Arial Narrow"/>
        <charset val="134"/>
      </rPr>
      <t xml:space="preserve">
</t>
    </r>
    <r>
      <rPr>
        <sz val="11"/>
        <rFont val="仿宋_GB2312"/>
        <charset val="134"/>
      </rPr>
      <t>如果分项目较多，按分项目成本节约情况，加权平均计算得分。</t>
    </r>
  </si>
  <si>
    <r>
      <rPr>
        <sz val="11"/>
        <rFont val="仿宋_GB2312"/>
        <charset val="134"/>
      </rPr>
      <t>村庄绿化（</t>
    </r>
    <r>
      <rPr>
        <sz val="11"/>
        <rFont val="Arial Narrow"/>
        <charset val="134"/>
      </rPr>
      <t>6</t>
    </r>
    <r>
      <rPr>
        <sz val="11"/>
        <rFont val="仿宋_GB2312"/>
        <charset val="134"/>
      </rPr>
      <t>）</t>
    </r>
  </si>
  <si>
    <r>
      <rPr>
        <sz val="11"/>
        <rFont val="仿宋_GB2312"/>
        <charset val="134"/>
      </rPr>
      <t>完成村庄绿化</t>
    </r>
  </si>
  <si>
    <r>
      <rPr>
        <sz val="11"/>
        <rFont val="仿宋_GB2312"/>
        <charset val="134"/>
      </rPr>
      <t>质量合格情况（</t>
    </r>
    <r>
      <rPr>
        <sz val="11"/>
        <rFont val="Arial Narrow"/>
        <charset val="134"/>
      </rPr>
      <t>16</t>
    </r>
    <r>
      <rPr>
        <sz val="11"/>
        <rFont val="仿宋_GB2312"/>
        <charset val="134"/>
      </rPr>
      <t>）</t>
    </r>
  </si>
  <si>
    <r>
      <rPr>
        <sz val="11"/>
        <rFont val="仿宋_GB2312"/>
        <charset val="134"/>
      </rPr>
      <t>质量合格率大于等于</t>
    </r>
    <r>
      <rPr>
        <sz val="11"/>
        <rFont val="Arial Narrow"/>
        <charset val="134"/>
      </rPr>
      <t>85%</t>
    </r>
  </si>
  <si>
    <r>
      <rPr>
        <sz val="11"/>
        <rFont val="仿宋_GB2312"/>
        <charset val="134"/>
      </rPr>
      <t>该项评分</t>
    </r>
    <r>
      <rPr>
        <sz val="11"/>
        <rFont val="Arial Narrow"/>
        <charset val="134"/>
      </rPr>
      <t>=</t>
    </r>
    <r>
      <rPr>
        <sz val="11"/>
        <rFont val="仿宋_GB2312"/>
        <charset val="134"/>
      </rPr>
      <t>分值</t>
    </r>
    <r>
      <rPr>
        <sz val="11"/>
        <rFont val="Arial Narrow"/>
        <charset val="134"/>
      </rPr>
      <t>*</t>
    </r>
    <r>
      <rPr>
        <sz val="11"/>
        <rFont val="仿宋_GB2312"/>
        <charset val="134"/>
      </rPr>
      <t>指标验收达标率</t>
    </r>
    <r>
      <rPr>
        <sz val="11"/>
        <rFont val="Arial Narrow"/>
        <charset val="134"/>
      </rPr>
      <t xml:space="preserve">                                              
</t>
    </r>
    <r>
      <rPr>
        <sz val="11"/>
        <rFont val="仿宋_GB2312"/>
        <charset val="134"/>
      </rPr>
      <t>指标验收达标率</t>
    </r>
    <r>
      <rPr>
        <sz val="11"/>
        <rFont val="Arial Narrow"/>
        <charset val="134"/>
      </rPr>
      <t>=</t>
    </r>
    <r>
      <rPr>
        <sz val="11"/>
        <rFont val="仿宋_GB2312"/>
        <charset val="134"/>
      </rPr>
      <t>（达标项目资金额</t>
    </r>
    <r>
      <rPr>
        <sz val="11"/>
        <rFont val="Arial Narrow"/>
        <charset val="134"/>
      </rPr>
      <t>/</t>
    </r>
    <r>
      <rPr>
        <sz val="11"/>
        <rFont val="仿宋_GB2312"/>
        <charset val="134"/>
      </rPr>
      <t>预算额）</t>
    </r>
    <r>
      <rPr>
        <sz val="11"/>
        <rFont val="Arial Narrow"/>
        <charset val="134"/>
      </rPr>
      <t>×100%</t>
    </r>
    <r>
      <rPr>
        <sz val="11"/>
        <rFont val="仿宋_GB2312"/>
        <charset val="134"/>
      </rPr>
      <t>。</t>
    </r>
    <r>
      <rPr>
        <sz val="11"/>
        <rFont val="Arial Narrow"/>
        <charset val="134"/>
      </rPr>
      <t xml:space="preserve">
</t>
    </r>
    <r>
      <rPr>
        <sz val="11"/>
        <rFont val="仿宋_GB2312"/>
        <charset val="134"/>
      </rPr>
      <t>如果分项目较多，按分项目成本节约情况，加权平均计算得分。</t>
    </r>
  </si>
  <si>
    <r>
      <rPr>
        <sz val="11"/>
        <rFont val="仿宋_GB2312"/>
        <charset val="134"/>
      </rPr>
      <t>项目完成期限（</t>
    </r>
    <r>
      <rPr>
        <sz val="11"/>
        <rFont val="Arial Narrow"/>
        <charset val="134"/>
      </rPr>
      <t>12</t>
    </r>
    <r>
      <rPr>
        <sz val="11"/>
        <rFont val="仿宋_GB2312"/>
        <charset val="134"/>
      </rPr>
      <t>）</t>
    </r>
  </si>
  <si>
    <r>
      <rPr>
        <sz val="11"/>
        <rFont val="仿宋_GB2312"/>
        <charset val="134"/>
      </rPr>
      <t>项目在</t>
    </r>
    <r>
      <rPr>
        <sz val="11"/>
        <rFont val="Arial Narrow"/>
        <charset val="134"/>
      </rPr>
      <t>2024</t>
    </r>
    <r>
      <rPr>
        <sz val="11"/>
        <rFont val="仿宋_GB2312"/>
        <charset val="134"/>
      </rPr>
      <t>年</t>
    </r>
    <r>
      <rPr>
        <sz val="11"/>
        <rFont val="Arial Narrow"/>
        <charset val="134"/>
      </rPr>
      <t>12</t>
    </r>
    <r>
      <rPr>
        <sz val="11"/>
        <rFont val="仿宋_GB2312"/>
        <charset val="134"/>
      </rPr>
      <t>月底完成</t>
    </r>
  </si>
  <si>
    <r>
      <rPr>
        <sz val="11"/>
        <rFont val="仿宋_GB2312"/>
        <charset val="134"/>
      </rPr>
      <t>该项评分</t>
    </r>
    <r>
      <rPr>
        <sz val="11"/>
        <rFont val="Arial Narrow"/>
        <charset val="134"/>
      </rPr>
      <t>=</t>
    </r>
    <r>
      <rPr>
        <sz val="11"/>
        <rFont val="仿宋_GB2312"/>
        <charset val="134"/>
      </rPr>
      <t>分值</t>
    </r>
    <r>
      <rPr>
        <sz val="11"/>
        <rFont val="Arial Narrow"/>
        <charset val="134"/>
      </rPr>
      <t>*</t>
    </r>
    <r>
      <rPr>
        <sz val="11"/>
        <rFont val="仿宋_GB2312"/>
        <charset val="134"/>
      </rPr>
      <t>项目及时率</t>
    </r>
    <r>
      <rPr>
        <sz val="11"/>
        <rFont val="Arial Narrow"/>
        <charset val="134"/>
      </rPr>
      <t xml:space="preserve">                                              
</t>
    </r>
    <r>
      <rPr>
        <sz val="11"/>
        <rFont val="仿宋_GB2312"/>
        <charset val="134"/>
      </rPr>
      <t>项目及时率率</t>
    </r>
    <r>
      <rPr>
        <sz val="11"/>
        <rFont val="Arial Narrow"/>
        <charset val="134"/>
      </rPr>
      <t>=</t>
    </r>
    <r>
      <rPr>
        <sz val="11"/>
        <rFont val="仿宋_GB2312"/>
        <charset val="134"/>
      </rPr>
      <t>（及时完成项目资金额</t>
    </r>
    <r>
      <rPr>
        <sz val="11"/>
        <rFont val="Arial Narrow"/>
        <charset val="134"/>
      </rPr>
      <t>/</t>
    </r>
    <r>
      <rPr>
        <sz val="11"/>
        <rFont val="仿宋_GB2312"/>
        <charset val="134"/>
      </rPr>
      <t>预算额）</t>
    </r>
    <r>
      <rPr>
        <sz val="11"/>
        <rFont val="Arial Narrow"/>
        <charset val="134"/>
      </rPr>
      <t>×100%</t>
    </r>
    <r>
      <rPr>
        <sz val="11"/>
        <rFont val="仿宋_GB2312"/>
        <charset val="134"/>
      </rPr>
      <t>。</t>
    </r>
    <r>
      <rPr>
        <sz val="11"/>
        <rFont val="Arial Narrow"/>
        <charset val="134"/>
      </rPr>
      <t xml:space="preserve">
</t>
    </r>
    <r>
      <rPr>
        <sz val="11"/>
        <rFont val="仿宋_GB2312"/>
        <charset val="134"/>
      </rPr>
      <t>如果分项目较多，按分项目加权平均计算得分。</t>
    </r>
  </si>
  <si>
    <r>
      <rPr>
        <sz val="11"/>
        <rFont val="仿宋_GB2312"/>
        <charset val="134"/>
      </rPr>
      <t>成本节约率（</t>
    </r>
    <r>
      <rPr>
        <sz val="11"/>
        <rFont val="Arial Narrow"/>
        <charset val="134"/>
      </rPr>
      <t>5</t>
    </r>
    <r>
      <rPr>
        <sz val="11"/>
        <rFont val="仿宋_GB2312"/>
        <charset val="134"/>
      </rPr>
      <t>）</t>
    </r>
  </si>
  <si>
    <r>
      <rPr>
        <sz val="11"/>
        <rFont val="仿宋_GB2312"/>
        <charset val="134"/>
      </rPr>
      <t>项目总成本小于等于预算资金</t>
    </r>
  </si>
  <si>
    <r>
      <rPr>
        <sz val="11"/>
        <rFont val="仿宋_GB2312"/>
        <charset val="134"/>
      </rPr>
      <t>该项评分</t>
    </r>
    <r>
      <rPr>
        <sz val="11"/>
        <rFont val="Arial Narrow"/>
        <charset val="134"/>
      </rPr>
      <t>=</t>
    </r>
    <r>
      <rPr>
        <sz val="11"/>
        <rFont val="仿宋_GB2312"/>
        <charset val="134"/>
      </rPr>
      <t>分值</t>
    </r>
    <r>
      <rPr>
        <sz val="11"/>
        <rFont val="Arial Narrow"/>
        <charset val="134"/>
      </rPr>
      <t>*</t>
    </r>
    <r>
      <rPr>
        <sz val="11"/>
        <rFont val="仿宋_GB2312"/>
        <charset val="134"/>
      </rPr>
      <t>成本节约率</t>
    </r>
    <r>
      <rPr>
        <sz val="11"/>
        <rFont val="Arial Narrow"/>
        <charset val="134"/>
      </rPr>
      <t xml:space="preserve">                                 
</t>
    </r>
    <r>
      <rPr>
        <sz val="11"/>
        <rFont val="仿宋_GB2312"/>
        <charset val="134"/>
      </rPr>
      <t>成本节约率</t>
    </r>
    <r>
      <rPr>
        <sz val="11"/>
        <rFont val="Arial Narrow"/>
        <charset val="134"/>
      </rPr>
      <t>=</t>
    </r>
    <r>
      <rPr>
        <sz val="11"/>
        <rFont val="仿宋_GB2312"/>
        <charset val="134"/>
      </rPr>
      <t>（项目预算</t>
    </r>
    <r>
      <rPr>
        <sz val="11"/>
        <rFont val="Arial Narrow"/>
        <charset val="134"/>
      </rPr>
      <t>-</t>
    </r>
    <r>
      <rPr>
        <sz val="11"/>
        <rFont val="仿宋_GB2312"/>
        <charset val="134"/>
      </rPr>
      <t>项目实际支出）</t>
    </r>
    <r>
      <rPr>
        <sz val="11"/>
        <rFont val="Arial Narrow"/>
        <charset val="134"/>
      </rPr>
      <t>/</t>
    </r>
    <r>
      <rPr>
        <sz val="11"/>
        <rFont val="仿宋_GB2312"/>
        <charset val="134"/>
      </rPr>
      <t>项目预算</t>
    </r>
    <r>
      <rPr>
        <sz val="11"/>
        <rFont val="Arial Narrow"/>
        <charset val="134"/>
      </rPr>
      <t>×100%</t>
    </r>
    <r>
      <rPr>
        <sz val="11"/>
        <rFont val="仿宋_GB2312"/>
        <charset val="134"/>
      </rPr>
      <t>。</t>
    </r>
    <r>
      <rPr>
        <sz val="11"/>
        <rFont val="Arial Narrow"/>
        <charset val="134"/>
      </rPr>
      <t xml:space="preserve">
</t>
    </r>
    <r>
      <rPr>
        <sz val="11"/>
        <rFont val="仿宋_GB2312"/>
        <charset val="134"/>
      </rPr>
      <t>如果分项目较多，按分项目成本节约情况，加权平均计算得分。</t>
    </r>
  </si>
  <si>
    <r>
      <rPr>
        <sz val="11"/>
        <rFont val="仿宋_GB2312"/>
        <charset val="134"/>
      </rPr>
      <t>效益</t>
    </r>
    <r>
      <rPr>
        <sz val="11"/>
        <rFont val="Arial Narrow"/>
        <charset val="134"/>
      </rPr>
      <t xml:space="preserve">
</t>
    </r>
    <r>
      <rPr>
        <sz val="11"/>
        <rFont val="仿宋_GB2312"/>
        <charset val="134"/>
      </rPr>
      <t>（</t>
    </r>
    <r>
      <rPr>
        <sz val="11"/>
        <rFont val="Arial Narrow"/>
        <charset val="134"/>
      </rPr>
      <t>15</t>
    </r>
    <r>
      <rPr>
        <sz val="11"/>
        <rFont val="仿宋_GB2312"/>
        <charset val="134"/>
      </rPr>
      <t>分）</t>
    </r>
  </si>
  <si>
    <r>
      <rPr>
        <sz val="11"/>
        <rFont val="仿宋_GB2312"/>
        <charset val="134"/>
      </rPr>
      <t>社会效益</t>
    </r>
    <r>
      <rPr>
        <sz val="11"/>
        <rFont val="Arial Narrow"/>
        <charset val="134"/>
      </rPr>
      <t xml:space="preserve">
</t>
    </r>
    <r>
      <rPr>
        <sz val="11"/>
        <rFont val="仿宋_GB2312"/>
        <charset val="134"/>
      </rPr>
      <t>（</t>
    </r>
    <r>
      <rPr>
        <sz val="11"/>
        <rFont val="Arial Narrow"/>
        <charset val="134"/>
      </rPr>
      <t>4</t>
    </r>
    <r>
      <rPr>
        <sz val="11"/>
        <rFont val="仿宋_GB2312"/>
        <charset val="134"/>
      </rPr>
      <t>分）</t>
    </r>
  </si>
  <si>
    <r>
      <rPr>
        <sz val="11"/>
        <rFont val="仿宋_GB2312"/>
        <charset val="134"/>
      </rPr>
      <t>改善村民生产生活条件</t>
    </r>
  </si>
  <si>
    <r>
      <rPr>
        <sz val="11"/>
        <rFont val="仿宋_GB2312"/>
        <charset val="134"/>
      </rPr>
      <t>改善农村群众生活、生产环境</t>
    </r>
  </si>
  <si>
    <r>
      <rPr>
        <sz val="11"/>
        <rFont val="仿宋_GB2312"/>
        <charset val="134"/>
      </rPr>
      <t>完成</t>
    </r>
    <r>
      <rPr>
        <sz val="11"/>
        <rFont val="Arial Narrow"/>
        <charset val="134"/>
      </rPr>
      <t>4</t>
    </r>
    <r>
      <rPr>
        <sz val="11"/>
        <rFont val="仿宋_GB2312"/>
        <charset val="134"/>
      </rPr>
      <t>分，部分完成按完成程度得分，未完成</t>
    </r>
    <r>
      <rPr>
        <sz val="11"/>
        <rFont val="Arial Narrow"/>
        <charset val="134"/>
      </rPr>
      <t>0</t>
    </r>
    <r>
      <rPr>
        <sz val="11"/>
        <rFont val="仿宋_GB2312"/>
        <charset val="134"/>
      </rPr>
      <t>分。</t>
    </r>
  </si>
  <si>
    <r>
      <rPr>
        <sz val="11"/>
        <rFont val="仿宋_GB2312"/>
        <charset val="134"/>
      </rPr>
      <t>可持续影响（</t>
    </r>
    <r>
      <rPr>
        <sz val="11"/>
        <rFont val="Arial Narrow"/>
        <charset val="134"/>
      </rPr>
      <t>4</t>
    </r>
    <r>
      <rPr>
        <sz val="11"/>
        <rFont val="仿宋_GB2312"/>
        <charset val="134"/>
      </rPr>
      <t>分）</t>
    </r>
  </si>
  <si>
    <r>
      <rPr>
        <sz val="11"/>
        <rFont val="仿宋_GB2312"/>
        <charset val="134"/>
      </rPr>
      <t>可持续影响农村生态环境建设</t>
    </r>
  </si>
  <si>
    <r>
      <rPr>
        <sz val="11"/>
        <rFont val="仿宋_GB2312"/>
        <charset val="134"/>
      </rPr>
      <t>满意度</t>
    </r>
    <r>
      <rPr>
        <sz val="11"/>
        <rFont val="Arial Narrow"/>
        <charset val="134"/>
      </rPr>
      <t xml:space="preserve">
</t>
    </r>
    <r>
      <rPr>
        <sz val="11"/>
        <rFont val="仿宋_GB2312"/>
        <charset val="134"/>
      </rPr>
      <t>（</t>
    </r>
    <r>
      <rPr>
        <sz val="11"/>
        <rFont val="Arial Narrow"/>
        <charset val="134"/>
      </rPr>
      <t>3</t>
    </r>
    <r>
      <rPr>
        <sz val="11"/>
        <rFont val="仿宋_GB2312"/>
        <charset val="134"/>
      </rPr>
      <t>分）</t>
    </r>
  </si>
  <si>
    <r>
      <rPr>
        <sz val="10.5"/>
        <color rgb="FF000000"/>
        <rFont val="仿宋_GB2312"/>
        <charset val="134"/>
      </rPr>
      <t>评价等级（</t>
    </r>
    <r>
      <rPr>
        <sz val="10.5"/>
        <color rgb="FF000000"/>
        <rFont val="Arial Narrow"/>
        <charset val="134"/>
      </rPr>
      <t>S</t>
    </r>
    <r>
      <rPr>
        <sz val="10.5"/>
        <color rgb="FF000000"/>
        <rFont val="仿宋_GB2312"/>
        <charset val="134"/>
      </rPr>
      <t>）</t>
    </r>
    <r>
      <rPr>
        <sz val="10.5"/>
        <color rgb="FF000000"/>
        <rFont val="Arial Narrow"/>
        <charset val="134"/>
      </rPr>
      <t xml:space="preserve">             </t>
    </r>
    <r>
      <rPr>
        <sz val="10.5"/>
        <color rgb="FF000000"/>
        <rFont val="仿宋_GB2312"/>
        <charset val="134"/>
      </rPr>
      <t>优（</t>
    </r>
    <r>
      <rPr>
        <sz val="10.5"/>
        <color rgb="FF000000"/>
        <rFont val="Arial Narrow"/>
        <charset val="134"/>
      </rPr>
      <t>S≥90</t>
    </r>
    <r>
      <rPr>
        <sz val="10.5"/>
        <color rgb="FF000000"/>
        <rFont val="仿宋_GB2312"/>
        <charset val="134"/>
      </rPr>
      <t>）；良（</t>
    </r>
    <r>
      <rPr>
        <sz val="10.5"/>
        <color rgb="FF000000"/>
        <rFont val="Arial Narrow"/>
        <charset val="134"/>
      </rPr>
      <t>90</t>
    </r>
    <r>
      <rPr>
        <sz val="10.5"/>
        <color rgb="FF000000"/>
        <rFont val="仿宋_GB2312"/>
        <charset val="134"/>
      </rPr>
      <t>＞</t>
    </r>
    <r>
      <rPr>
        <sz val="10.5"/>
        <color rgb="FF000000"/>
        <rFont val="Arial Narrow"/>
        <charset val="134"/>
      </rPr>
      <t>S≥80</t>
    </r>
    <r>
      <rPr>
        <sz val="10.5"/>
        <color rgb="FF000000"/>
        <rFont val="仿宋_GB2312"/>
        <charset val="134"/>
      </rPr>
      <t>）；中（</t>
    </r>
    <r>
      <rPr>
        <sz val="10.5"/>
        <color rgb="FF000000"/>
        <rFont val="Arial Narrow"/>
        <charset val="134"/>
      </rPr>
      <t>80</t>
    </r>
    <r>
      <rPr>
        <sz val="10.5"/>
        <color rgb="FF000000"/>
        <rFont val="仿宋_GB2312"/>
        <charset val="134"/>
      </rPr>
      <t>＞</t>
    </r>
    <r>
      <rPr>
        <sz val="10.5"/>
        <color rgb="FF000000"/>
        <rFont val="Arial Narrow"/>
        <charset val="134"/>
      </rPr>
      <t>S≥60</t>
    </r>
    <r>
      <rPr>
        <sz val="10.5"/>
        <color rgb="FF000000"/>
        <rFont val="仿宋_GB2312"/>
        <charset val="134"/>
      </rPr>
      <t>）；差（</t>
    </r>
    <r>
      <rPr>
        <sz val="10.5"/>
        <color rgb="FF000000"/>
        <rFont val="Arial Narrow"/>
        <charset val="134"/>
      </rPr>
      <t>S</t>
    </r>
    <r>
      <rPr>
        <sz val="10.5"/>
        <color rgb="FF000000"/>
        <rFont val="仿宋_GB2312"/>
        <charset val="134"/>
      </rPr>
      <t>＜</t>
    </r>
    <r>
      <rPr>
        <sz val="10.5"/>
        <color rgb="FF000000"/>
        <rFont val="Arial Narrow"/>
        <charset val="134"/>
      </rPr>
      <t>60</t>
    </r>
    <r>
      <rPr>
        <sz val="10.5"/>
        <color rgb="FF000000"/>
        <rFont val="仿宋_GB2312"/>
        <charset val="134"/>
      </rPr>
      <t>）。</t>
    </r>
  </si>
  <si>
    <r>
      <rPr>
        <b/>
        <sz val="11"/>
        <color rgb="FF000000"/>
        <rFont val="Arial Narrow"/>
        <charset val="134"/>
      </rPr>
      <t xml:space="preserve">
</t>
    </r>
    <r>
      <rPr>
        <b/>
        <sz val="11"/>
        <color rgb="FF000000"/>
        <rFont val="仿宋_GB2312"/>
        <charset val="134"/>
      </rPr>
      <t>农村综合改革转移支付绩效评价评分表</t>
    </r>
  </si>
  <si>
    <t>2024年唐山市开平区和美乡村建设专项奖补项目资金支出绩效评价自评审核评分表</t>
  </si>
  <si>
    <r>
      <rPr>
        <b/>
        <sz val="11"/>
        <color rgb="FF000000"/>
        <rFont val="仿宋_GB2312"/>
        <charset val="134"/>
      </rPr>
      <t>分值</t>
    </r>
  </si>
  <si>
    <r>
      <rPr>
        <b/>
        <sz val="11"/>
        <color rgb="FF000000"/>
        <rFont val="仿宋_GB2312"/>
        <charset val="134"/>
      </rPr>
      <t>三级指标</t>
    </r>
    <r>
      <rPr>
        <b/>
        <sz val="11"/>
        <color rgb="FF000000"/>
        <rFont val="Arial Narrow"/>
        <charset val="134"/>
      </rPr>
      <t xml:space="preserve"> </t>
    </r>
  </si>
  <si>
    <r>
      <rPr>
        <b/>
        <sz val="11"/>
        <color rgb="FF000000"/>
        <rFont val="仿宋_GB2312"/>
        <charset val="134"/>
      </rPr>
      <t>分值</t>
    </r>
    <r>
      <rPr>
        <b/>
        <sz val="11"/>
        <color rgb="FF000000"/>
        <rFont val="Arial Narrow"/>
        <charset val="134"/>
      </rPr>
      <t xml:space="preserve"> </t>
    </r>
  </si>
  <si>
    <r>
      <rPr>
        <b/>
        <sz val="11"/>
        <color rgb="FF000000"/>
        <rFont val="仿宋_GB2312"/>
        <charset val="134"/>
      </rPr>
      <t>四级指标</t>
    </r>
    <r>
      <rPr>
        <b/>
        <sz val="11"/>
        <color rgb="FF000000"/>
        <rFont val="Arial Narrow"/>
        <charset val="134"/>
      </rPr>
      <t xml:space="preserve"> </t>
    </r>
  </si>
  <si>
    <r>
      <rPr>
        <b/>
        <sz val="11"/>
        <color rgb="FF000000"/>
        <rFont val="仿宋_GB2312"/>
        <charset val="134"/>
      </rPr>
      <t>指标值</t>
    </r>
    <r>
      <rPr>
        <b/>
        <sz val="11"/>
        <color rgb="FF000000"/>
        <rFont val="Arial Narrow"/>
        <charset val="134"/>
      </rPr>
      <t xml:space="preserve"> </t>
    </r>
  </si>
  <si>
    <r>
      <rPr>
        <b/>
        <sz val="11"/>
        <color rgb="FF000000"/>
        <rFont val="仿宋_GB2312"/>
        <charset val="134"/>
      </rPr>
      <t>完成值</t>
    </r>
  </si>
  <si>
    <t>县（区）自评得分</t>
  </si>
  <si>
    <t>评价组审核评分</t>
  </si>
  <si>
    <t>相比自评增加分值</t>
  </si>
  <si>
    <r>
      <rPr>
        <b/>
        <sz val="11"/>
        <color rgb="FF000000"/>
        <rFont val="仿宋_GB2312"/>
        <charset val="134"/>
      </rPr>
      <t>评分标准</t>
    </r>
  </si>
  <si>
    <t>项目立项</t>
  </si>
  <si>
    <t xml:space="preserve">立项依据
充分性 </t>
  </si>
  <si>
    <t>—</t>
  </si>
  <si>
    <r>
      <rPr>
        <sz val="11"/>
        <color rgb="FF000000"/>
        <rFont val="Arial Narrow"/>
        <charset val="134"/>
      </rPr>
      <t xml:space="preserve"> </t>
    </r>
    <r>
      <rPr>
        <sz val="11"/>
        <color rgb="FF000000"/>
        <rFont val="宋体"/>
        <charset val="134"/>
      </rPr>
      <t>立项程序</t>
    </r>
    <r>
      <rPr>
        <sz val="11"/>
        <color rgb="FF000000"/>
        <rFont val="Arial Narrow"/>
        <charset val="134"/>
      </rPr>
      <t xml:space="preserve">
</t>
    </r>
    <r>
      <rPr>
        <sz val="11"/>
        <color rgb="FF000000"/>
        <rFont val="宋体"/>
        <charset val="134"/>
      </rPr>
      <t>规范性</t>
    </r>
    <r>
      <rPr>
        <sz val="11"/>
        <color rgb="FF000000"/>
        <rFont val="Arial Narrow"/>
        <charset val="134"/>
      </rPr>
      <t xml:space="preserve">
</t>
    </r>
  </si>
  <si>
    <t>绩效目标</t>
  </si>
  <si>
    <r>
      <rPr>
        <sz val="11"/>
        <color rgb="FF000000"/>
        <rFont val="宋体"/>
        <charset val="134"/>
      </rPr>
      <t>绩效目标</t>
    </r>
    <r>
      <rPr>
        <sz val="11"/>
        <color rgb="FF000000"/>
        <rFont val="Arial Narrow"/>
        <charset val="134"/>
      </rPr>
      <t xml:space="preserve">
</t>
    </r>
    <r>
      <rPr>
        <sz val="11"/>
        <color rgb="FF000000"/>
        <rFont val="宋体"/>
        <charset val="134"/>
      </rPr>
      <t>合理性</t>
    </r>
  </si>
  <si>
    <r>
      <rPr>
        <sz val="11"/>
        <color rgb="FF000000"/>
        <rFont val="仿宋_GB2312"/>
        <charset val="134"/>
      </rPr>
      <t>≥</t>
    </r>
    <r>
      <rPr>
        <sz val="11"/>
        <color rgb="FF000000"/>
        <rFont val="Arial Narrow"/>
        <charset val="134"/>
      </rPr>
      <t xml:space="preserve"> </t>
    </r>
  </si>
  <si>
    <r>
      <rPr>
        <sz val="11"/>
        <color rgb="FF000000"/>
        <rFont val="宋体"/>
        <charset val="134"/>
      </rPr>
      <t>绩效指标</t>
    </r>
    <r>
      <rPr>
        <sz val="11"/>
        <color rgb="FF000000"/>
        <rFont val="Arial Narrow"/>
        <charset val="134"/>
      </rPr>
      <t xml:space="preserve">
</t>
    </r>
    <r>
      <rPr>
        <sz val="11"/>
        <color rgb="FF000000"/>
        <rFont val="宋体"/>
        <charset val="134"/>
      </rPr>
      <t>明确性</t>
    </r>
  </si>
  <si>
    <t>资金投入</t>
  </si>
  <si>
    <r>
      <rPr>
        <sz val="11"/>
        <color rgb="FF000000"/>
        <rFont val="宋体"/>
        <charset val="134"/>
      </rPr>
      <t>预算编制</t>
    </r>
    <r>
      <rPr>
        <sz val="11"/>
        <color rgb="FF000000"/>
        <rFont val="Arial Narrow"/>
        <charset val="134"/>
      </rPr>
      <t xml:space="preserve">
</t>
    </r>
    <r>
      <rPr>
        <sz val="11"/>
        <color rgb="FF000000"/>
        <rFont val="宋体"/>
        <charset val="134"/>
      </rPr>
      <t>科学性</t>
    </r>
  </si>
  <si>
    <r>
      <rPr>
        <sz val="11"/>
        <color rgb="FF000000"/>
        <rFont val="仿宋_GB2312"/>
        <charset val="134"/>
      </rPr>
      <t>有所提升</t>
    </r>
  </si>
  <si>
    <r>
      <rPr>
        <sz val="11"/>
        <color rgb="FF000000"/>
        <rFont val="仿宋_GB2312"/>
        <charset val="134"/>
      </rPr>
      <t>明显改善</t>
    </r>
  </si>
  <si>
    <r>
      <rPr>
        <sz val="11"/>
        <color rgb="FF000000"/>
        <rFont val="仿宋_GB2312"/>
        <charset val="134"/>
      </rPr>
      <t>明显增加</t>
    </r>
    <r>
      <rPr>
        <sz val="11"/>
        <color rgb="FF000000"/>
        <rFont val="Arial Narrow"/>
        <charset val="134"/>
      </rPr>
      <t xml:space="preserve"> </t>
    </r>
  </si>
  <si>
    <t>过程</t>
  </si>
  <si>
    <t>资金管理</t>
  </si>
  <si>
    <t>资金到位率</t>
  </si>
  <si>
    <r>
      <rPr>
        <sz val="11"/>
        <color rgb="FF000000"/>
        <rFont val="仿宋_GB2312"/>
        <charset val="134"/>
      </rPr>
      <t>有所增强</t>
    </r>
    <r>
      <rPr>
        <sz val="11"/>
        <color rgb="FF000000"/>
        <rFont val="Arial Narrow"/>
        <charset val="134"/>
      </rPr>
      <t xml:space="preserve"> </t>
    </r>
  </si>
  <si>
    <t>预算执行率</t>
  </si>
  <si>
    <r>
      <rPr>
        <sz val="11"/>
        <color rgb="FF000000"/>
        <rFont val="仿宋_GB2312"/>
        <charset val="134"/>
      </rPr>
      <t>有效改善</t>
    </r>
    <r>
      <rPr>
        <sz val="11"/>
        <color rgb="FF000000"/>
        <rFont val="Arial Narrow"/>
        <charset val="134"/>
      </rPr>
      <t xml:space="preserve"> </t>
    </r>
  </si>
  <si>
    <t>资金使用
合规性</t>
  </si>
  <si>
    <r>
      <rPr>
        <sz val="11"/>
        <color rgb="FF000000"/>
        <rFont val="仿宋_GB2312"/>
        <charset val="134"/>
      </rPr>
      <t>≥</t>
    </r>
    <r>
      <rPr>
        <sz val="11"/>
        <color rgb="FF000000"/>
        <rFont val="Arial Narrow"/>
        <charset val="134"/>
      </rPr>
      <t xml:space="preserve">          </t>
    </r>
  </si>
  <si>
    <t>组织实施</t>
  </si>
  <si>
    <r>
      <rPr>
        <sz val="11"/>
        <color rgb="FF000000"/>
        <rFont val="宋体"/>
        <charset val="134"/>
      </rPr>
      <t>管理制度</t>
    </r>
    <r>
      <rPr>
        <sz val="11"/>
        <color rgb="FF000000"/>
        <rFont val="Arial Narrow"/>
        <charset val="134"/>
      </rPr>
      <t xml:space="preserve">
</t>
    </r>
    <r>
      <rPr>
        <sz val="11"/>
        <color rgb="FF000000"/>
        <rFont val="宋体"/>
        <charset val="134"/>
      </rPr>
      <t>健全性</t>
    </r>
  </si>
  <si>
    <r>
      <rPr>
        <sz val="11"/>
        <color rgb="FF000000"/>
        <rFont val="宋体"/>
        <charset val="134"/>
      </rPr>
      <t>制度执行</t>
    </r>
    <r>
      <rPr>
        <sz val="11"/>
        <color rgb="FF000000"/>
        <rFont val="Arial Narrow"/>
        <charset val="134"/>
      </rPr>
      <t xml:space="preserve">
</t>
    </r>
    <r>
      <rPr>
        <sz val="11"/>
        <color rgb="FF000000"/>
        <rFont val="宋体"/>
        <charset val="134"/>
      </rPr>
      <t>有效性</t>
    </r>
  </si>
  <si>
    <t xml:space="preserve">项目检查验收情况
</t>
  </si>
  <si>
    <t>资产管理</t>
  </si>
  <si>
    <t>资产备案产权</t>
  </si>
  <si>
    <t>资产移交</t>
  </si>
  <si>
    <t>产出</t>
  </si>
  <si>
    <t>产出数量</t>
  </si>
  <si>
    <t>产出质量</t>
  </si>
  <si>
    <r>
      <rPr>
        <sz val="11"/>
        <rFont val="仿宋_GB2312"/>
        <charset val="134"/>
      </rPr>
      <t>产出时效</t>
    </r>
    <r>
      <rPr>
        <sz val="11"/>
        <rFont val="Arial Narrow"/>
        <charset val="134"/>
      </rPr>
      <t xml:space="preserve"> </t>
    </r>
  </si>
  <si>
    <t xml:space="preserve">项目完成期限
</t>
  </si>
  <si>
    <r>
      <rPr>
        <sz val="11"/>
        <rFont val="仿宋_GB2312"/>
        <charset val="134"/>
      </rPr>
      <t>产出成本</t>
    </r>
    <r>
      <rPr>
        <sz val="11"/>
        <rFont val="Arial Narrow"/>
        <charset val="134"/>
      </rPr>
      <t xml:space="preserve"> </t>
    </r>
  </si>
  <si>
    <r>
      <rPr>
        <sz val="11"/>
        <rFont val="仿宋_GB2312"/>
        <charset val="134"/>
      </rPr>
      <t>成本节约率</t>
    </r>
    <r>
      <rPr>
        <sz val="11"/>
        <rFont val="Arial Narrow"/>
        <charset val="134"/>
      </rPr>
      <t xml:space="preserve">  
</t>
    </r>
  </si>
  <si>
    <t>效益</t>
  </si>
  <si>
    <t>项目效益</t>
  </si>
  <si>
    <t xml:space="preserve">社会效益
</t>
  </si>
  <si>
    <r>
      <rPr>
        <sz val="11"/>
        <rFont val="仿宋_GB2312"/>
        <charset val="134"/>
      </rPr>
      <t>生态效益</t>
    </r>
    <r>
      <rPr>
        <sz val="11"/>
        <rFont val="Arial Narrow"/>
        <charset val="134"/>
      </rPr>
      <t xml:space="preserve">  
</t>
    </r>
  </si>
  <si>
    <t>可持续影响</t>
  </si>
  <si>
    <t xml:space="preserve">满意度
</t>
  </si>
  <si>
    <r>
      <rPr>
        <b/>
        <sz val="11"/>
        <color rgb="FF000000"/>
        <rFont val="仿宋_GB2312"/>
        <charset val="134"/>
      </rPr>
      <t>注</t>
    </r>
    <r>
      <rPr>
        <b/>
        <sz val="11"/>
        <color rgb="FF000000"/>
        <rFont val="Arial Narrow"/>
        <charset val="134"/>
      </rPr>
      <t>:</t>
    </r>
    <r>
      <rPr>
        <b/>
        <sz val="11"/>
        <color rgb="FF000000"/>
        <rFont val="仿宋_GB2312"/>
        <charset val="134"/>
      </rPr>
      <t>对没有安排农村综合改革示范村、红色美丽乡村建设试点和扶持村级集体经济的的县</t>
    </r>
    <r>
      <rPr>
        <b/>
        <sz val="11"/>
        <color rgb="FF000000"/>
        <rFont val="Arial Narrow"/>
        <charset val="134"/>
      </rPr>
      <t>(</t>
    </r>
    <r>
      <rPr>
        <b/>
        <sz val="11"/>
        <color rgb="FF000000"/>
        <rFont val="仿宋_GB2312"/>
        <charset val="134"/>
      </rPr>
      <t>市、区</t>
    </r>
    <r>
      <rPr>
        <b/>
        <sz val="11"/>
        <color rgb="FF000000"/>
        <rFont val="Arial Narrow"/>
        <charset val="134"/>
      </rPr>
      <t>),</t>
    </r>
    <r>
      <rPr>
        <b/>
        <sz val="11"/>
        <color rgb="FF000000"/>
        <rFont val="仿宋_GB2312"/>
        <charset val="134"/>
      </rPr>
      <t>按某项所设分值的</t>
    </r>
    <r>
      <rPr>
        <b/>
        <sz val="11"/>
        <color rgb="FF000000"/>
        <rFont val="Arial Narrow"/>
        <charset val="134"/>
      </rPr>
      <t>90%</t>
    </r>
    <r>
      <rPr>
        <b/>
        <sz val="11"/>
        <color rgb="FF000000"/>
        <rFont val="仿宋_GB2312"/>
        <charset val="134"/>
      </rPr>
      <t>得分</t>
    </r>
    <r>
      <rPr>
        <b/>
        <sz val="11"/>
        <color rgb="FF000000"/>
        <rFont val="Arial Narrow"/>
        <charset val="134"/>
      </rPr>
      <t>;</t>
    </r>
  </si>
  <si>
    <t>2024年唐山市汉沽区和美乡村建设专项奖补项目资金支出绩效评价自评审核评分表</t>
  </si>
  <si>
    <t>社会效益</t>
  </si>
  <si>
    <r>
      <rPr>
        <sz val="11"/>
        <rFont val="仿宋_GB2312"/>
        <charset val="134"/>
      </rPr>
      <t>生态效益</t>
    </r>
    <r>
      <rPr>
        <sz val="11"/>
        <rFont val="Arial Narrow"/>
        <charset val="134"/>
      </rPr>
      <t xml:space="preserve">  </t>
    </r>
  </si>
  <si>
    <t>满意度</t>
  </si>
  <si>
    <t>受益群众满意度。</t>
  </si>
  <si>
    <t>受益单位、基层干部满意度。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</si>
</sst>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0.0_ "/>
    <numFmt numFmtId="179" formatCode="0.00_ "/>
    <numFmt numFmtId="180" formatCode="0.00_);[Red]\(0.00\)"/>
  </numFmts>
  <fonts count="59">
    <font>
      <sz val="11"/>
      <color theme="1"/>
      <name val="宋体"/>
      <charset val="134"/>
      <scheme val="minor"/>
    </font>
    <font>
      <sz val="11"/>
      <color rgb="FF000000"/>
      <name val="Arial Narrow"/>
      <charset val="134"/>
    </font>
    <font>
      <b/>
      <sz val="11"/>
      <color rgb="FF000000"/>
      <name val="Arial Narrow"/>
      <charset val="134"/>
    </font>
    <font>
      <b/>
      <sz val="11"/>
      <name val="仿宋_GB2312"/>
      <charset val="134"/>
    </font>
    <font>
      <sz val="11"/>
      <name val="Arial Narrow"/>
      <charset val="134"/>
    </font>
    <font>
      <b/>
      <sz val="11"/>
      <color rgb="FF000000"/>
      <name val="仿宋_GB2312"/>
      <charset val="134"/>
    </font>
    <font>
      <sz val="11"/>
      <color rgb="FF000000"/>
      <name val="宋体"/>
      <charset val="134"/>
    </font>
    <font>
      <sz val="11"/>
      <color rgb="FF000000"/>
      <name val="仿宋_GB2312"/>
      <charset val="134"/>
    </font>
    <font>
      <sz val="11"/>
      <name val="仿宋_GB2312"/>
      <charset val="134"/>
    </font>
    <font>
      <sz val="11"/>
      <name val="宋体"/>
      <charset val="134"/>
    </font>
    <font>
      <sz val="12"/>
      <name val="Arial Narrow"/>
      <charset val="134"/>
    </font>
    <font>
      <b/>
      <sz val="18"/>
      <name val="Arial Narrow"/>
      <charset val="134"/>
    </font>
    <font>
      <sz val="10.5"/>
      <color rgb="FF000000"/>
      <name val="Arial Narrow"/>
      <charset val="134"/>
    </font>
    <font>
      <sz val="12"/>
      <name val="仿宋_GB2312"/>
      <charset val="134"/>
    </font>
    <font>
      <sz val="10.5"/>
      <color rgb="FF000000"/>
      <name val="仿宋_GB2312"/>
      <charset val="134"/>
    </font>
    <font>
      <b/>
      <sz val="12"/>
      <name val="宋体"/>
      <charset val="134"/>
    </font>
    <font>
      <b/>
      <sz val="12"/>
      <name val="Arial Narrow"/>
      <charset val="134"/>
    </font>
    <font>
      <sz val="12"/>
      <name val="宋体"/>
      <charset val="134"/>
    </font>
    <font>
      <sz val="11"/>
      <color rgb="FFFF0000"/>
      <name val="宋体"/>
      <charset val="134"/>
    </font>
    <font>
      <sz val="11"/>
      <color rgb="FFFF0000"/>
      <name val="Arial Narrow"/>
      <charset val="134"/>
    </font>
    <font>
      <b/>
      <sz val="10"/>
      <color rgb="FF000000"/>
      <name val="宋体"/>
      <charset val="134"/>
    </font>
    <font>
      <b/>
      <sz val="11"/>
      <color rgb="FF000000"/>
      <name val="宋体"/>
      <charset val="134"/>
    </font>
    <font>
      <b/>
      <sz val="11"/>
      <color rgb="FF000000"/>
      <name val="Calibri"/>
      <charset val="134"/>
    </font>
    <font>
      <b/>
      <sz val="12"/>
      <color rgb="FF000000"/>
      <name val="Arial Narrow"/>
      <charset val="134"/>
    </font>
    <font>
      <b/>
      <sz val="16"/>
      <color rgb="FF000000"/>
      <name val="Arial Narrow"/>
      <charset val="134"/>
    </font>
    <font>
      <b/>
      <sz val="12"/>
      <color rgb="FF000000"/>
      <name val="仿宋_GB2312"/>
      <charset val="134"/>
    </font>
    <font>
      <b/>
      <sz val="10"/>
      <color rgb="FF000000"/>
      <name val="Arial Narrow"/>
      <charset val="134"/>
    </font>
    <font>
      <b/>
      <sz val="11"/>
      <name val="Arial Narrow"/>
      <charset val="134"/>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Calibri"/>
      <charset val="134"/>
    </font>
    <font>
      <sz val="10.5"/>
      <color indexed="8"/>
      <name val="Arial Narrow"/>
      <charset val="134"/>
    </font>
    <font>
      <sz val="10.5"/>
      <color indexed="8"/>
      <name val="仿宋_GB2312"/>
      <charset val="134"/>
    </font>
    <font>
      <sz val="11"/>
      <name val="等线"/>
      <charset val="134"/>
    </font>
    <font>
      <b/>
      <sz val="18"/>
      <name val="宋体"/>
      <charset val="134"/>
    </font>
    <font>
      <b/>
      <sz val="18"/>
      <name val="仿宋_GB2312"/>
      <charset val="134"/>
    </font>
    <font>
      <sz val="11"/>
      <color rgb="FFFF0000"/>
      <name val="宋体"/>
      <charset val="134"/>
      <scheme val="minor"/>
    </font>
    <font>
      <b/>
      <sz val="16"/>
      <color rgb="FF000000"/>
      <name val="仿宋_GB2312"/>
      <charset val="134"/>
    </font>
    <font>
      <b/>
      <sz val="11"/>
      <color rgb="FF000000"/>
      <name val="Cambria Math"/>
      <charset val="134"/>
    </font>
    <font>
      <b/>
      <sz val="11"/>
      <color rgb="FF000000"/>
      <name val="等线"/>
      <charset val="134"/>
    </font>
    <font>
      <sz val="11"/>
      <name val="微软雅黑"/>
      <charset val="134"/>
    </font>
  </fonts>
  <fills count="39">
    <fill>
      <patternFill patternType="none"/>
    </fill>
    <fill>
      <patternFill patternType="gray125"/>
    </fill>
    <fill>
      <patternFill patternType="solid">
        <fgColor theme="6" tint="0.799951170384838"/>
        <bgColor indexed="64"/>
      </patternFill>
    </fill>
    <fill>
      <patternFill patternType="solid">
        <fgColor theme="3" tint="0.799951170384838"/>
        <bgColor indexed="64"/>
      </patternFill>
    </fill>
    <fill>
      <patternFill patternType="solid">
        <fgColor theme="9" tint="0.799951170384838"/>
        <bgColor indexed="64"/>
      </patternFill>
    </fill>
    <fill>
      <patternFill patternType="solid">
        <fgColor theme="9" tint="0.799920651875362"/>
        <bgColor indexed="64"/>
      </patternFill>
    </fill>
    <fill>
      <patternFill patternType="solid">
        <fgColor theme="4" tint="0.799920651875362"/>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medium">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0" fillId="8" borderId="12"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13" applyNumberFormat="0" applyFill="0" applyAlignment="0" applyProtection="0">
      <alignment vertical="center"/>
    </xf>
    <xf numFmtId="0" fontId="35" fillId="0" borderId="13" applyNumberFormat="0" applyFill="0" applyAlignment="0" applyProtection="0">
      <alignment vertical="center"/>
    </xf>
    <xf numFmtId="0" fontId="36" fillId="0" borderId="14" applyNumberFormat="0" applyFill="0" applyAlignment="0" applyProtection="0">
      <alignment vertical="center"/>
    </xf>
    <xf numFmtId="0" fontId="36" fillId="0" borderId="0" applyNumberFormat="0" applyFill="0" applyBorder="0" applyAlignment="0" applyProtection="0">
      <alignment vertical="center"/>
    </xf>
    <xf numFmtId="0" fontId="37" fillId="9" borderId="15" applyNumberFormat="0" applyAlignment="0" applyProtection="0">
      <alignment vertical="center"/>
    </xf>
    <xf numFmtId="0" fontId="38" fillId="10" borderId="16" applyNumberFormat="0" applyAlignment="0" applyProtection="0">
      <alignment vertical="center"/>
    </xf>
    <xf numFmtId="0" fontId="39" fillId="10" borderId="15" applyNumberFormat="0" applyAlignment="0" applyProtection="0">
      <alignment vertical="center"/>
    </xf>
    <xf numFmtId="0" fontId="40" fillId="11" borderId="17" applyNumberFormat="0" applyAlignment="0" applyProtection="0">
      <alignment vertical="center"/>
    </xf>
    <xf numFmtId="0" fontId="41" fillId="0" borderId="18" applyNumberFormat="0" applyFill="0" applyAlignment="0" applyProtection="0">
      <alignment vertical="center"/>
    </xf>
    <xf numFmtId="0" fontId="42" fillId="0" borderId="19" applyNumberFormat="0" applyFill="0" applyAlignment="0" applyProtection="0">
      <alignment vertical="center"/>
    </xf>
    <xf numFmtId="0" fontId="43" fillId="12" borderId="0" applyNumberFormat="0" applyBorder="0" applyAlignment="0" applyProtection="0">
      <alignment vertical="center"/>
    </xf>
    <xf numFmtId="0" fontId="44" fillId="13" borderId="0" applyNumberFormat="0" applyBorder="0" applyAlignment="0" applyProtection="0">
      <alignment vertical="center"/>
    </xf>
    <xf numFmtId="0" fontId="45" fillId="14" borderId="0" applyNumberFormat="0" applyBorder="0" applyAlignment="0" applyProtection="0">
      <alignment vertical="center"/>
    </xf>
    <xf numFmtId="0" fontId="46"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47" fillId="32" borderId="0" applyNumberFormat="0" applyBorder="0" applyAlignment="0" applyProtection="0">
      <alignment vertical="center"/>
    </xf>
    <xf numFmtId="0" fontId="47" fillId="33" borderId="0" applyNumberFormat="0" applyBorder="0" applyAlignment="0" applyProtection="0">
      <alignment vertical="center"/>
    </xf>
    <xf numFmtId="0" fontId="46" fillId="34" borderId="0" applyNumberFormat="0" applyBorder="0" applyAlignment="0" applyProtection="0">
      <alignment vertical="center"/>
    </xf>
    <xf numFmtId="0" fontId="46" fillId="35" borderId="0" applyNumberFormat="0" applyBorder="0" applyAlignment="0" applyProtection="0">
      <alignment vertical="center"/>
    </xf>
    <xf numFmtId="0" fontId="47" fillId="36" borderId="0" applyNumberFormat="0" applyBorder="0" applyAlignment="0" applyProtection="0">
      <alignment vertical="center"/>
    </xf>
    <xf numFmtId="0" fontId="47" fillId="37" borderId="0" applyNumberFormat="0" applyBorder="0" applyAlignment="0" applyProtection="0">
      <alignment vertical="center"/>
    </xf>
    <xf numFmtId="0" fontId="46" fillId="38" borderId="0" applyNumberFormat="0" applyBorder="0" applyAlignment="0" applyProtection="0">
      <alignment vertical="center"/>
    </xf>
    <xf numFmtId="0" fontId="48" fillId="0" borderId="0"/>
    <xf numFmtId="0" fontId="17" fillId="0" borderId="0"/>
    <xf numFmtId="43" fontId="0" fillId="0" borderId="0" applyFont="0" applyFill="0" applyBorder="0" applyAlignment="0" applyProtection="0">
      <alignment vertical="center"/>
    </xf>
  </cellStyleXfs>
  <cellXfs count="254">
    <xf numFmtId="0" fontId="0" fillId="0" borderId="0" xfId="0">
      <alignment vertical="center"/>
    </xf>
    <xf numFmtId="0" fontId="1" fillId="0" borderId="0" xfId="0" applyFont="1" applyAlignment="1"/>
    <xf numFmtId="0" fontId="1" fillId="0" borderId="0" xfId="0" applyFont="1" applyAlignment="1">
      <alignment wrapText="1"/>
    </xf>
    <xf numFmtId="0" fontId="1" fillId="0" borderId="0" xfId="0" applyFont="1">
      <alignment vertical="center"/>
    </xf>
    <xf numFmtId="176" fontId="1" fillId="0" borderId="0" xfId="0" applyNumberFormat="1" applyFont="1" applyAlignment="1"/>
    <xf numFmtId="0" fontId="2" fillId="0" borderId="0" xfId="0" applyFont="1" applyAlignment="1">
      <alignment wrapText="1"/>
    </xf>
    <xf numFmtId="0" fontId="2" fillId="0" borderId="0" xfId="0" applyFont="1" applyAlignment="1"/>
    <xf numFmtId="0" fontId="3" fillId="0" borderId="0" xfId="49" applyFont="1" applyAlignment="1">
      <alignment horizontal="center" vertical="center" wrapText="1"/>
    </xf>
    <xf numFmtId="0" fontId="4" fillId="0" borderId="0" xfId="49" applyFont="1" applyAlignment="1">
      <alignment vertical="center" wrapText="1"/>
    </xf>
    <xf numFmtId="0" fontId="2" fillId="0" borderId="0" xfId="0" applyFont="1" applyAlignment="1">
      <alignment horizontal="center"/>
    </xf>
    <xf numFmtId="0" fontId="5"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2" fillId="0" borderId="1" xfId="0" applyFont="1" applyBorder="1" applyAlignment="1">
      <alignment horizontal="center" vertical="center"/>
    </xf>
    <xf numFmtId="0" fontId="5" fillId="0" borderId="1" xfId="0" applyFont="1" applyBorder="1" applyAlignment="1">
      <alignment horizontal="center" vertical="center" wrapText="1"/>
    </xf>
    <xf numFmtId="176" fontId="5" fillId="0" borderId="1" xfId="0" applyNumberFormat="1" applyFont="1" applyBorder="1" applyAlignment="1">
      <alignment horizontal="center" vertical="center" wrapText="1"/>
    </xf>
    <xf numFmtId="0" fontId="6"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8" fillId="2" borderId="1" xfId="49" applyFont="1" applyFill="1" applyBorder="1" applyAlignment="1">
      <alignment horizontal="left" vertical="center" wrapText="1" shrinkToFit="1"/>
    </xf>
    <xf numFmtId="0" fontId="4" fillId="2" borderId="1" xfId="0" applyFont="1" applyFill="1" applyBorder="1" applyAlignment="1">
      <alignment horizontal="center" vertical="center" wrapText="1"/>
    </xf>
    <xf numFmtId="0" fontId="1" fillId="0" borderId="1" xfId="0" applyFont="1" applyBorder="1" applyAlignment="1">
      <alignment horizontal="center" vertical="center"/>
    </xf>
    <xf numFmtId="177" fontId="7" fillId="0" borderId="1" xfId="0" applyNumberFormat="1" applyFont="1" applyBorder="1" applyAlignment="1">
      <alignment horizontal="center" vertical="center"/>
    </xf>
    <xf numFmtId="176" fontId="1" fillId="0" borderId="1" xfId="0" applyNumberFormat="1" applyFont="1" applyBorder="1" applyAlignment="1">
      <alignment horizontal="center" vertical="center"/>
    </xf>
    <xf numFmtId="0" fontId="1" fillId="2" borderId="1" xfId="0" applyFont="1" applyFill="1" applyBorder="1" applyAlignment="1">
      <alignment horizontal="center" vertical="center" wrapText="1"/>
    </xf>
    <xf numFmtId="0" fontId="4" fillId="2" borderId="1" xfId="49" applyFont="1" applyFill="1" applyBorder="1" applyAlignment="1">
      <alignment horizontal="left" vertical="center" wrapText="1" shrinkToFit="1"/>
    </xf>
    <xf numFmtId="0" fontId="4" fillId="2" borderId="1" xfId="49" applyFont="1" applyFill="1" applyBorder="1" applyAlignment="1">
      <alignment horizontal="center" vertical="center" wrapText="1" shrinkToFit="1"/>
    </xf>
    <xf numFmtId="177" fontId="1" fillId="0" borderId="1" xfId="0" applyNumberFormat="1" applyFont="1" applyBorder="1" applyAlignment="1">
      <alignment horizontal="center" vertical="center"/>
    </xf>
    <xf numFmtId="0" fontId="4" fillId="2" borderId="1" xfId="0" applyFont="1" applyFill="1" applyBorder="1" applyAlignment="1">
      <alignment horizontal="left" vertical="center" wrapText="1" shrinkToFit="1"/>
    </xf>
    <xf numFmtId="0" fontId="6"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43" fontId="4" fillId="2" borderId="1" xfId="1" applyFont="1" applyFill="1" applyBorder="1" applyAlignment="1">
      <alignment vertical="center" wrapText="1"/>
    </xf>
    <xf numFmtId="43" fontId="4" fillId="0" borderId="2" xfId="1" applyFont="1" applyFill="1" applyBorder="1" applyAlignment="1">
      <alignment vertical="center" wrapText="1"/>
    </xf>
    <xf numFmtId="0" fontId="8" fillId="2" borderId="1" xfId="49" applyFont="1" applyFill="1" applyBorder="1" applyAlignment="1">
      <alignment horizontal="center" vertical="center" wrapText="1"/>
    </xf>
    <xf numFmtId="0" fontId="8" fillId="2" borderId="1" xfId="0" applyFont="1" applyFill="1" applyBorder="1" applyAlignment="1">
      <alignment horizontal="left" vertical="center" wrapText="1" shrinkToFit="1"/>
    </xf>
    <xf numFmtId="9" fontId="1" fillId="0" borderId="1" xfId="0" applyNumberFormat="1" applyFont="1" applyBorder="1" applyAlignment="1">
      <alignment horizontal="center" vertical="center"/>
    </xf>
    <xf numFmtId="0" fontId="4" fillId="2" borderId="1" xfId="49" applyFont="1" applyFill="1" applyBorder="1" applyAlignment="1">
      <alignment horizontal="center" vertical="center" wrapText="1"/>
    </xf>
    <xf numFmtId="0" fontId="8" fillId="2" borderId="1" xfId="50" applyFont="1" applyFill="1" applyBorder="1" applyAlignment="1">
      <alignment horizontal="center" vertical="center" wrapText="1" shrinkToFit="1"/>
    </xf>
    <xf numFmtId="0" fontId="8" fillId="2" borderId="1" xfId="50" applyFont="1" applyFill="1" applyBorder="1" applyAlignment="1">
      <alignment horizontal="left" vertical="center" wrapText="1" shrinkToFit="1"/>
    </xf>
    <xf numFmtId="0" fontId="4" fillId="2" borderId="1" xfId="51" applyNumberFormat="1" applyFont="1" applyFill="1" applyBorder="1" applyAlignment="1">
      <alignment horizontal="left" vertical="center" wrapText="1" shrinkToFit="1"/>
    </xf>
    <xf numFmtId="0" fontId="8" fillId="2" borderId="1" xfId="0" applyFont="1" applyFill="1" applyBorder="1" applyAlignment="1">
      <alignment horizontal="center" vertical="center" wrapText="1"/>
    </xf>
    <xf numFmtId="0" fontId="8" fillId="2" borderId="1" xfId="0" applyFont="1" applyFill="1" applyBorder="1" applyAlignment="1">
      <alignment horizontal="center" wrapText="1"/>
    </xf>
    <xf numFmtId="0" fontId="4" fillId="2" borderId="1" xfId="0" applyFont="1" applyFill="1" applyBorder="1" applyAlignment="1">
      <alignment horizontal="center" wrapText="1"/>
    </xf>
    <xf numFmtId="0" fontId="1" fillId="2" borderId="1" xfId="0" applyFont="1" applyFill="1" applyBorder="1" applyAlignment="1"/>
    <xf numFmtId="43" fontId="4" fillId="2" borderId="1" xfId="1" applyFont="1" applyFill="1" applyBorder="1" applyAlignment="1">
      <alignment horizontal="center" vertical="center" wrapText="1"/>
    </xf>
    <xf numFmtId="0" fontId="2" fillId="2" borderId="1" xfId="0" applyFont="1" applyFill="1" applyBorder="1" applyAlignment="1">
      <alignment horizontal="left" vertical="center"/>
    </xf>
    <xf numFmtId="0" fontId="6" fillId="0" borderId="0" xfId="0" applyFont="1" applyAlignment="1"/>
    <xf numFmtId="0" fontId="5"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5" fillId="3" borderId="1" xfId="0" applyFont="1" applyFill="1" applyBorder="1" applyAlignment="1">
      <alignment horizontal="center" vertical="center"/>
    </xf>
    <xf numFmtId="0" fontId="6" fillId="3" borderId="1" xfId="0" applyFont="1" applyFill="1" applyBorder="1" applyAlignment="1">
      <alignment horizontal="center" vertical="center"/>
    </xf>
    <xf numFmtId="0" fontId="1" fillId="3" borderId="1" xfId="0" applyFont="1" applyFill="1" applyBorder="1" applyAlignment="1">
      <alignment horizontal="center" vertical="center"/>
    </xf>
    <xf numFmtId="0" fontId="7" fillId="3" borderId="1" xfId="0" applyFont="1" applyFill="1" applyBorder="1" applyAlignment="1">
      <alignment horizontal="center" vertical="center" wrapText="1"/>
    </xf>
    <xf numFmtId="0" fontId="8" fillId="3" borderId="1" xfId="49" applyFont="1" applyFill="1" applyBorder="1" applyAlignment="1">
      <alignment horizontal="left" vertical="center" wrapText="1" shrinkToFit="1"/>
    </xf>
    <xf numFmtId="0" fontId="4" fillId="3" borderId="1" xfId="0" applyFont="1" applyFill="1" applyBorder="1" applyAlignment="1">
      <alignment horizontal="center" vertical="center" wrapText="1"/>
    </xf>
    <xf numFmtId="0" fontId="4" fillId="3" borderId="1" xfId="49" applyFont="1" applyFill="1" applyBorder="1" applyAlignment="1">
      <alignment vertical="center" wrapText="1" shrinkToFit="1"/>
    </xf>
    <xf numFmtId="0" fontId="1" fillId="3" borderId="1" xfId="0" applyFont="1" applyFill="1" applyBorder="1" applyAlignment="1">
      <alignment horizontal="center" vertical="center" wrapText="1"/>
    </xf>
    <xf numFmtId="0" fontId="4" fillId="3" borderId="1" xfId="49" applyFont="1" applyFill="1" applyBorder="1" applyAlignment="1">
      <alignment horizontal="left" vertical="center" wrapText="1" shrinkToFit="1"/>
    </xf>
    <xf numFmtId="0" fontId="4" fillId="3" borderId="1" xfId="49" applyFont="1" applyFill="1" applyBorder="1" applyAlignment="1">
      <alignment horizontal="center" vertical="center" wrapText="1" shrinkToFit="1"/>
    </xf>
    <xf numFmtId="0" fontId="8" fillId="3" borderId="1" xfId="49" applyFont="1" applyFill="1" applyBorder="1" applyAlignment="1">
      <alignment vertical="center" wrapText="1" shrinkToFit="1"/>
    </xf>
    <xf numFmtId="0" fontId="4" fillId="3" borderId="1" xfId="0" applyFont="1" applyFill="1" applyBorder="1" applyAlignment="1">
      <alignment vertical="center" wrapText="1" shrinkToFit="1"/>
    </xf>
    <xf numFmtId="0" fontId="6" fillId="3" borderId="1" xfId="0" applyFont="1" applyFill="1" applyBorder="1" applyAlignment="1">
      <alignment horizontal="center" vertical="center" wrapText="1"/>
    </xf>
    <xf numFmtId="0" fontId="4" fillId="3" borderId="1" xfId="0" applyFont="1" applyFill="1" applyBorder="1" applyAlignment="1">
      <alignment horizontal="left" vertical="center" wrapText="1" shrinkToFit="1"/>
    </xf>
    <xf numFmtId="43" fontId="4" fillId="3" borderId="1" xfId="1" applyFont="1" applyFill="1" applyBorder="1" applyAlignment="1">
      <alignment vertical="center" wrapText="1"/>
    </xf>
    <xf numFmtId="0" fontId="8" fillId="3" borderId="1" xfId="49" applyFont="1" applyFill="1" applyBorder="1" applyAlignment="1">
      <alignment horizontal="center" vertical="center" wrapText="1"/>
    </xf>
    <xf numFmtId="0" fontId="8" fillId="3" borderId="1" xfId="0" applyFont="1" applyFill="1" applyBorder="1" applyAlignment="1">
      <alignment horizontal="left" vertical="center" wrapText="1" shrinkToFit="1"/>
    </xf>
    <xf numFmtId="0" fontId="4" fillId="3" borderId="1" xfId="49" applyFont="1" applyFill="1" applyBorder="1" applyAlignment="1">
      <alignment horizontal="center" vertical="center" wrapText="1"/>
    </xf>
    <xf numFmtId="0" fontId="8" fillId="3" borderId="3" xfId="0" applyFont="1" applyFill="1" applyBorder="1" applyAlignment="1">
      <alignment vertical="center" wrapText="1" shrinkToFit="1"/>
    </xf>
    <xf numFmtId="0" fontId="6" fillId="3" borderId="3" xfId="0" applyFont="1" applyFill="1" applyBorder="1" applyAlignment="1">
      <alignment horizontal="center" vertical="center"/>
    </xf>
    <xf numFmtId="0" fontId="1" fillId="3" borderId="3" xfId="0" applyFont="1" applyFill="1" applyBorder="1" applyAlignment="1">
      <alignment horizontal="center" vertical="center"/>
    </xf>
    <xf numFmtId="0" fontId="8" fillId="3" borderId="1" xfId="50" applyFont="1" applyFill="1" applyBorder="1" applyAlignment="1">
      <alignment horizontal="left" vertical="center" wrapText="1" shrinkToFit="1"/>
    </xf>
    <xf numFmtId="0" fontId="4" fillId="3" borderId="3" xfId="51" applyNumberFormat="1" applyFont="1" applyFill="1" applyBorder="1" applyAlignment="1">
      <alignment horizontal="left" vertical="center" wrapText="1" shrinkToFit="1"/>
    </xf>
    <xf numFmtId="0" fontId="6" fillId="3" borderId="4" xfId="0" applyFont="1" applyFill="1" applyBorder="1" applyAlignment="1">
      <alignment horizontal="center" vertical="center"/>
    </xf>
    <xf numFmtId="0" fontId="1" fillId="3" borderId="4" xfId="0" applyFont="1" applyFill="1" applyBorder="1" applyAlignment="1">
      <alignment horizontal="center" vertical="center"/>
    </xf>
    <xf numFmtId="0" fontId="4" fillId="3" borderId="4" xfId="51" applyNumberFormat="1" applyFont="1" applyFill="1" applyBorder="1" applyAlignment="1">
      <alignment horizontal="left" vertical="center" wrapText="1" shrinkToFit="1"/>
    </xf>
    <xf numFmtId="0" fontId="6" fillId="3" borderId="5" xfId="0" applyFont="1" applyFill="1" applyBorder="1" applyAlignment="1">
      <alignment horizontal="center" vertical="center"/>
    </xf>
    <xf numFmtId="0" fontId="1" fillId="3" borderId="5" xfId="0" applyFont="1" applyFill="1" applyBorder="1" applyAlignment="1">
      <alignment horizontal="center" vertical="center"/>
    </xf>
    <xf numFmtId="0" fontId="8" fillId="3" borderId="3" xfId="50" applyFont="1" applyFill="1" applyBorder="1" applyAlignment="1">
      <alignment horizontal="center" vertical="center" wrapText="1" shrinkToFit="1"/>
    </xf>
    <xf numFmtId="0" fontId="4" fillId="3" borderId="3" xfId="0" applyFont="1" applyFill="1" applyBorder="1" applyAlignment="1">
      <alignment horizontal="center" vertical="center" wrapText="1"/>
    </xf>
    <xf numFmtId="0" fontId="8" fillId="3" borderId="3" xfId="50" applyFont="1" applyFill="1" applyBorder="1" applyAlignment="1">
      <alignment horizontal="left" vertical="center" wrapText="1" shrinkToFit="1"/>
    </xf>
    <xf numFmtId="0" fontId="4" fillId="3" borderId="3" xfId="0" applyFont="1" applyFill="1" applyBorder="1" applyAlignment="1">
      <alignment vertical="center" wrapText="1" shrinkToFit="1"/>
    </xf>
    <xf numFmtId="0" fontId="9" fillId="3" borderId="1" xfId="49" applyFont="1" applyFill="1" applyBorder="1" applyAlignment="1">
      <alignment horizontal="center" vertical="center" wrapText="1"/>
    </xf>
    <xf numFmtId="0" fontId="9" fillId="3" borderId="1"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5" xfId="0" applyFont="1" applyFill="1" applyBorder="1" applyAlignment="1">
      <alignment vertical="center" wrapText="1" shrinkToFit="1"/>
    </xf>
    <xf numFmtId="0" fontId="8" fillId="3"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5" fillId="4" borderId="1" xfId="0" applyFont="1" applyFill="1" applyBorder="1" applyAlignment="1">
      <alignment horizontal="center" vertical="center"/>
    </xf>
    <xf numFmtId="0" fontId="6" fillId="4" borderId="1" xfId="0" applyFont="1" applyFill="1" applyBorder="1" applyAlignment="1">
      <alignment horizontal="center" vertical="center"/>
    </xf>
    <xf numFmtId="0" fontId="1" fillId="4" borderId="1" xfId="0" applyFont="1" applyFill="1" applyBorder="1" applyAlignment="1">
      <alignment horizontal="center" vertical="center"/>
    </xf>
    <xf numFmtId="0" fontId="7" fillId="4" borderId="1" xfId="0" applyFont="1" applyFill="1" applyBorder="1" applyAlignment="1">
      <alignment horizontal="center" vertical="center" wrapText="1"/>
    </xf>
    <xf numFmtId="0" fontId="8" fillId="4" borderId="1" xfId="49" applyFont="1" applyFill="1" applyBorder="1" applyAlignment="1">
      <alignment horizontal="left" vertical="center" wrapText="1" shrinkToFit="1"/>
    </xf>
    <xf numFmtId="0" fontId="4" fillId="4" borderId="1" xfId="0" applyFont="1" applyFill="1" applyBorder="1" applyAlignment="1">
      <alignment horizontal="center" vertical="center" wrapText="1"/>
    </xf>
    <xf numFmtId="178" fontId="4" fillId="4" borderId="1" xfId="0" applyNumberFormat="1" applyFont="1" applyFill="1" applyBorder="1" applyAlignment="1">
      <alignment horizontal="center" vertical="center" wrapText="1"/>
    </xf>
    <xf numFmtId="0" fontId="4" fillId="4" borderId="1" xfId="49" applyFont="1" applyFill="1" applyBorder="1" applyAlignment="1">
      <alignment vertical="center" wrapText="1" shrinkToFit="1"/>
    </xf>
    <xf numFmtId="0" fontId="1" fillId="4" borderId="1" xfId="0" applyFont="1" applyFill="1" applyBorder="1" applyAlignment="1">
      <alignment horizontal="center" vertical="center" wrapText="1"/>
    </xf>
    <xf numFmtId="0" fontId="4" fillId="4" borderId="1" xfId="49" applyFont="1" applyFill="1" applyBorder="1" applyAlignment="1">
      <alignment horizontal="left" vertical="center" wrapText="1" shrinkToFit="1"/>
    </xf>
    <xf numFmtId="0" fontId="4" fillId="4" borderId="1" xfId="49" applyFont="1" applyFill="1" applyBorder="1" applyAlignment="1">
      <alignment horizontal="center" vertical="center" wrapText="1" shrinkToFit="1"/>
    </xf>
    <xf numFmtId="0" fontId="8" fillId="4" borderId="1" xfId="49" applyFont="1" applyFill="1" applyBorder="1" applyAlignment="1">
      <alignment vertical="center" wrapText="1" shrinkToFit="1"/>
    </xf>
    <xf numFmtId="0" fontId="4" fillId="4" borderId="1" xfId="0" applyFont="1" applyFill="1" applyBorder="1" applyAlignment="1">
      <alignment vertical="center" wrapText="1" shrinkToFit="1"/>
    </xf>
    <xf numFmtId="0" fontId="6" fillId="4" borderId="1" xfId="0" applyFont="1" applyFill="1" applyBorder="1" applyAlignment="1">
      <alignment horizontal="center" vertical="center" wrapText="1"/>
    </xf>
    <xf numFmtId="0" fontId="4" fillId="4" borderId="1" xfId="0" applyFont="1" applyFill="1" applyBorder="1" applyAlignment="1">
      <alignment horizontal="left" vertical="center" wrapText="1" shrinkToFit="1"/>
    </xf>
    <xf numFmtId="0" fontId="8" fillId="4" borderId="1" xfId="49" applyFont="1" applyFill="1" applyBorder="1" applyAlignment="1">
      <alignment horizontal="center" vertical="center" wrapText="1"/>
    </xf>
    <xf numFmtId="0" fontId="8" fillId="4" borderId="1" xfId="0" applyFont="1" applyFill="1" applyBorder="1" applyAlignment="1">
      <alignment horizontal="left" vertical="center" wrapText="1" shrinkToFit="1"/>
    </xf>
    <xf numFmtId="178" fontId="4" fillId="4" borderId="3" xfId="0" applyNumberFormat="1" applyFont="1" applyFill="1" applyBorder="1" applyAlignment="1">
      <alignment horizontal="center" vertical="center" wrapText="1"/>
    </xf>
    <xf numFmtId="178" fontId="4" fillId="4" borderId="1" xfId="1" applyNumberFormat="1" applyFont="1" applyFill="1" applyBorder="1" applyAlignment="1">
      <alignment horizontal="center" vertical="center" wrapText="1"/>
    </xf>
    <xf numFmtId="0" fontId="4" fillId="4" borderId="1" xfId="49" applyFont="1" applyFill="1" applyBorder="1" applyAlignment="1">
      <alignment horizontal="center" vertical="center" wrapText="1"/>
    </xf>
    <xf numFmtId="0" fontId="8" fillId="4" borderId="3" xfId="0" applyFont="1" applyFill="1" applyBorder="1" applyAlignment="1">
      <alignment vertical="center" wrapText="1" shrinkToFit="1"/>
    </xf>
    <xf numFmtId="0" fontId="8" fillId="4" borderId="1" xfId="50" applyFont="1" applyFill="1" applyBorder="1" applyAlignment="1">
      <alignment horizontal="left" vertical="center" wrapText="1" shrinkToFit="1"/>
    </xf>
    <xf numFmtId="0" fontId="4" fillId="4" borderId="3" xfId="51" applyNumberFormat="1" applyFont="1" applyFill="1" applyBorder="1" applyAlignment="1">
      <alignment horizontal="left" vertical="center" wrapText="1" shrinkToFit="1"/>
    </xf>
    <xf numFmtId="0" fontId="4" fillId="4" borderId="4" xfId="51" applyNumberFormat="1" applyFont="1" applyFill="1" applyBorder="1" applyAlignment="1">
      <alignment horizontal="left" vertical="center" wrapText="1" shrinkToFit="1"/>
    </xf>
    <xf numFmtId="0" fontId="8" fillId="4" borderId="3" xfId="50" applyFont="1" applyFill="1" applyBorder="1" applyAlignment="1">
      <alignment horizontal="center" vertical="center" wrapText="1" shrinkToFit="1"/>
    </xf>
    <xf numFmtId="0" fontId="8" fillId="4" borderId="3" xfId="50" applyFont="1" applyFill="1" applyBorder="1" applyAlignment="1">
      <alignment horizontal="left" vertical="center" wrapText="1" shrinkToFit="1"/>
    </xf>
    <xf numFmtId="0" fontId="4" fillId="4" borderId="3" xfId="0" applyFont="1" applyFill="1" applyBorder="1" applyAlignment="1">
      <alignment horizontal="center" vertical="center" wrapText="1"/>
    </xf>
    <xf numFmtId="0" fontId="4" fillId="4" borderId="3" xfId="0" applyFont="1" applyFill="1" applyBorder="1" applyAlignment="1">
      <alignment vertical="center" wrapText="1" shrinkToFit="1"/>
    </xf>
    <xf numFmtId="0" fontId="8" fillId="4" borderId="1" xfId="0" applyFont="1" applyFill="1" applyBorder="1" applyAlignment="1">
      <alignment horizontal="center" vertical="center" wrapText="1"/>
    </xf>
    <xf numFmtId="0" fontId="8" fillId="4" borderId="1" xfId="0" applyFont="1" applyFill="1" applyBorder="1" applyAlignment="1">
      <alignment horizontal="center" wrapText="1"/>
    </xf>
    <xf numFmtId="0" fontId="4" fillId="4" borderId="1" xfId="0" applyFont="1" applyFill="1" applyBorder="1" applyAlignment="1">
      <alignment horizontal="center" wrapText="1"/>
    </xf>
    <xf numFmtId="0" fontId="4" fillId="4" borderId="5" xfId="0" applyFont="1" applyFill="1" applyBorder="1" applyAlignment="1">
      <alignment vertical="center" wrapText="1" shrinkToFit="1"/>
    </xf>
    <xf numFmtId="0" fontId="1" fillId="4" borderId="1" xfId="0" applyFont="1" applyFill="1" applyBorder="1" applyAlignment="1"/>
    <xf numFmtId="179" fontId="4" fillId="4" borderId="1" xfId="1" applyNumberFormat="1" applyFont="1" applyFill="1" applyBorder="1" applyAlignment="1">
      <alignment horizontal="center" vertical="center" wrapText="1"/>
    </xf>
    <xf numFmtId="0" fontId="2" fillId="4" borderId="1" xfId="0" applyFont="1" applyFill="1" applyBorder="1" applyAlignment="1">
      <alignment horizontal="left" vertical="center"/>
    </xf>
    <xf numFmtId="0" fontId="10" fillId="0" borderId="0" xfId="0" applyFont="1">
      <alignment vertical="center"/>
    </xf>
    <xf numFmtId="0" fontId="4" fillId="0" borderId="0" xfId="0" applyFont="1">
      <alignment vertical="center"/>
    </xf>
    <xf numFmtId="0" fontId="10" fillId="0" borderId="0" xfId="0" applyFont="1" applyAlignment="1">
      <alignment horizontal="center" vertical="center"/>
    </xf>
    <xf numFmtId="49" fontId="8" fillId="0" borderId="0" xfId="0" applyNumberFormat="1" applyFont="1">
      <alignment vertical="center"/>
    </xf>
    <xf numFmtId="49" fontId="10" fillId="0" borderId="0" xfId="0" applyNumberFormat="1" applyFont="1">
      <alignment vertical="center"/>
    </xf>
    <xf numFmtId="0" fontId="10" fillId="0" borderId="0" xfId="0" applyFont="1" applyAlignment="1">
      <alignment horizontal="right" vertical="center"/>
    </xf>
    <xf numFmtId="0" fontId="11" fillId="0" borderId="6" xfId="49" applyFont="1" applyBorder="1" applyAlignment="1">
      <alignment horizontal="center" vertical="center" wrapText="1"/>
    </xf>
    <xf numFmtId="0" fontId="4" fillId="0" borderId="1" xfId="49" applyFont="1" applyBorder="1" applyAlignment="1">
      <alignment horizontal="center" vertical="center" wrapText="1"/>
    </xf>
    <xf numFmtId="0" fontId="4" fillId="0" borderId="1" xfId="0" applyFont="1" applyBorder="1" applyAlignment="1">
      <alignment horizontal="center" vertical="center" wrapText="1"/>
    </xf>
    <xf numFmtId="0" fontId="4" fillId="0" borderId="1" xfId="51" applyNumberFormat="1" applyFont="1" applyFill="1" applyBorder="1" applyAlignment="1">
      <alignment horizontal="center" vertical="center" wrapText="1"/>
    </xf>
    <xf numFmtId="0" fontId="4" fillId="0" borderId="1" xfId="49" applyFont="1" applyBorder="1" applyAlignment="1">
      <alignment horizontal="left" vertical="center" wrapText="1" shrinkToFit="1"/>
    </xf>
    <xf numFmtId="0" fontId="4" fillId="0" borderId="1" xfId="49" applyFont="1" applyBorder="1" applyAlignment="1">
      <alignment vertical="center" wrapText="1" shrinkToFit="1"/>
    </xf>
    <xf numFmtId="0" fontId="4" fillId="0" borderId="1" xfId="49" applyFont="1" applyBorder="1" applyAlignment="1">
      <alignment horizontal="center" vertical="center" wrapText="1" shrinkToFit="1"/>
    </xf>
    <xf numFmtId="0" fontId="4" fillId="0" borderId="1" xfId="0" applyFont="1" applyBorder="1" applyAlignment="1">
      <alignment vertical="center" wrapText="1" shrinkToFit="1"/>
    </xf>
    <xf numFmtId="0" fontId="4" fillId="0" borderId="1" xfId="0" applyFont="1" applyBorder="1" applyAlignment="1">
      <alignment horizontal="left" vertical="center" wrapText="1" shrinkToFit="1"/>
    </xf>
    <xf numFmtId="0" fontId="4" fillId="0" borderId="3" xfId="49" applyFont="1" applyBorder="1" applyAlignment="1">
      <alignment horizontal="center" vertical="center" wrapText="1"/>
    </xf>
    <xf numFmtId="0" fontId="4" fillId="0" borderId="4" xfId="49" applyFont="1" applyBorder="1" applyAlignment="1">
      <alignment horizontal="center" vertical="center" wrapText="1"/>
    </xf>
    <xf numFmtId="9" fontId="4" fillId="0" borderId="0" xfId="3" applyFont="1">
      <alignment vertical="center"/>
    </xf>
    <xf numFmtId="0" fontId="4" fillId="0" borderId="5" xfId="49" applyFont="1" applyBorder="1" applyAlignment="1">
      <alignment horizontal="center" vertical="center" wrapText="1"/>
    </xf>
    <xf numFmtId="0" fontId="4" fillId="0" borderId="3" xfId="0" applyFont="1" applyBorder="1" applyAlignment="1">
      <alignment vertical="center" wrapText="1" shrinkToFit="1"/>
    </xf>
    <xf numFmtId="0" fontId="4" fillId="0" borderId="2" xfId="0" applyFont="1" applyBorder="1" applyAlignment="1">
      <alignment horizontal="center" vertical="center" wrapText="1"/>
    </xf>
    <xf numFmtId="0" fontId="4" fillId="0" borderId="1" xfId="50" applyFont="1" applyBorder="1" applyAlignment="1">
      <alignment horizontal="center" vertical="center" wrapText="1" shrinkToFit="1"/>
    </xf>
    <xf numFmtId="0" fontId="4" fillId="0" borderId="1" xfId="50" applyFont="1" applyBorder="1" applyAlignment="1">
      <alignment horizontal="left" vertical="center" wrapText="1" shrinkToFit="1"/>
    </xf>
    <xf numFmtId="0" fontId="4" fillId="0" borderId="3" xfId="51" applyNumberFormat="1" applyFont="1" applyFill="1" applyBorder="1" applyAlignment="1">
      <alignment horizontal="center" vertical="center" wrapText="1" shrinkToFit="1"/>
    </xf>
    <xf numFmtId="0" fontId="4" fillId="0" borderId="4" xfId="51" applyNumberFormat="1" applyFont="1" applyFill="1" applyBorder="1" applyAlignment="1">
      <alignment horizontal="center" vertical="center" wrapText="1" shrinkToFit="1"/>
    </xf>
    <xf numFmtId="0" fontId="4" fillId="0" borderId="3" xfId="50" applyFont="1" applyBorder="1" applyAlignment="1">
      <alignment horizontal="center" vertical="center" wrapText="1" shrinkToFit="1"/>
    </xf>
    <xf numFmtId="0" fontId="4" fillId="0" borderId="3" xfId="50" applyFont="1" applyBorder="1" applyAlignment="1">
      <alignment horizontal="left" vertical="center" wrapText="1" shrinkToFit="1"/>
    </xf>
    <xf numFmtId="0" fontId="4" fillId="0" borderId="3" xfId="0" applyFont="1" applyBorder="1" applyAlignment="1">
      <alignment horizontal="center" vertical="center" wrapText="1"/>
    </xf>
    <xf numFmtId="0" fontId="8" fillId="0" borderId="1" xfId="50" applyFont="1" applyBorder="1" applyAlignment="1">
      <alignment horizontal="left" vertical="center" wrapText="1" shrinkToFit="1"/>
    </xf>
    <xf numFmtId="0" fontId="4" fillId="0" borderId="5" xfId="0" applyFont="1" applyBorder="1" applyAlignment="1">
      <alignment vertical="center" wrapText="1" shrinkToFit="1"/>
    </xf>
    <xf numFmtId="0" fontId="12" fillId="0" borderId="7" xfId="0" applyFont="1" applyBorder="1">
      <alignment vertical="center"/>
    </xf>
    <xf numFmtId="0" fontId="12" fillId="0" borderId="8" xfId="0" applyFont="1" applyBorder="1">
      <alignment vertical="center"/>
    </xf>
    <xf numFmtId="0" fontId="13" fillId="0" borderId="0" xfId="0" applyFont="1">
      <alignment vertical="center"/>
    </xf>
    <xf numFmtId="0" fontId="4" fillId="0" borderId="0" xfId="0" applyFont="1" applyAlignment="1">
      <alignment horizontal="center" vertical="center"/>
    </xf>
    <xf numFmtId="49" fontId="9" fillId="0" borderId="0" xfId="0" applyNumberFormat="1" applyFont="1">
      <alignment vertical="center"/>
    </xf>
    <xf numFmtId="0" fontId="8" fillId="0" borderId="1" xfId="49" applyFont="1" applyBorder="1" applyAlignment="1">
      <alignment horizontal="center" vertical="center" wrapText="1"/>
    </xf>
    <xf numFmtId="0" fontId="8" fillId="0" borderId="1" xfId="0" applyFont="1" applyBorder="1" applyAlignment="1">
      <alignment horizontal="center" vertical="center" wrapText="1"/>
    </xf>
    <xf numFmtId="0" fontId="8" fillId="0" borderId="1" xfId="51" applyNumberFormat="1" applyFont="1" applyFill="1" applyBorder="1" applyAlignment="1">
      <alignment horizontal="center" vertical="center" wrapText="1"/>
    </xf>
    <xf numFmtId="0" fontId="8" fillId="0" borderId="1" xfId="49" applyFont="1" applyBorder="1" applyAlignment="1">
      <alignment horizontal="left" vertical="center" wrapText="1" shrinkToFi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8" fillId="0" borderId="1" xfId="49" applyFont="1" applyBorder="1" applyAlignment="1">
      <alignment vertical="center" wrapText="1" shrinkToFit="1"/>
    </xf>
    <xf numFmtId="0" fontId="9" fillId="0" borderId="1" xfId="0" applyFont="1" applyBorder="1" applyAlignment="1">
      <alignment vertical="center" wrapText="1"/>
    </xf>
    <xf numFmtId="0" fontId="4" fillId="0" borderId="1" xfId="0" applyFont="1" applyBorder="1" applyAlignment="1">
      <alignment vertical="center" wrapText="1"/>
    </xf>
    <xf numFmtId="0" fontId="8" fillId="0" borderId="3" xfId="49" applyFont="1" applyBorder="1" applyAlignment="1">
      <alignment horizontal="center" vertical="center" wrapText="1"/>
    </xf>
    <xf numFmtId="0" fontId="8" fillId="0" borderId="1" xfId="0" applyFont="1" applyBorder="1" applyAlignment="1">
      <alignment horizontal="left" vertical="center" wrapText="1" shrinkToFit="1"/>
    </xf>
    <xf numFmtId="43" fontId="4" fillId="0" borderId="1" xfId="1" applyFont="1" applyBorder="1" applyAlignment="1">
      <alignment horizontal="left" vertical="center" wrapText="1"/>
    </xf>
    <xf numFmtId="0" fontId="9" fillId="0" borderId="1" xfId="0" applyFont="1" applyBorder="1" applyAlignment="1">
      <alignment horizontal="center" vertical="center" wrapText="1"/>
    </xf>
    <xf numFmtId="0" fontId="8" fillId="0" borderId="5" xfId="49" applyFont="1" applyBorder="1" applyAlignment="1">
      <alignment horizontal="center" vertical="center" wrapText="1"/>
    </xf>
    <xf numFmtId="0" fontId="8" fillId="0" borderId="3" xfId="0" applyFont="1" applyBorder="1" applyAlignment="1">
      <alignment vertical="center" wrapText="1" shrinkToFit="1"/>
    </xf>
    <xf numFmtId="0" fontId="9" fillId="0" borderId="2" xfId="0" applyFont="1" applyBorder="1" applyAlignment="1">
      <alignment horizontal="center" vertical="center" wrapText="1"/>
    </xf>
    <xf numFmtId="0" fontId="8" fillId="0" borderId="4" xfId="49" applyFont="1" applyBorder="1" applyAlignment="1">
      <alignment horizontal="center" vertical="center" wrapText="1"/>
    </xf>
    <xf numFmtId="0" fontId="8" fillId="0" borderId="3" xfId="50" applyFont="1" applyBorder="1" applyAlignment="1">
      <alignment horizontal="left" vertical="center" wrapText="1" shrinkToFit="1"/>
    </xf>
    <xf numFmtId="0" fontId="8" fillId="0" borderId="3" xfId="50" applyFont="1" applyBorder="1" applyAlignment="1">
      <alignment horizontal="center" vertical="center" wrapText="1" shrinkToFit="1"/>
    </xf>
    <xf numFmtId="0" fontId="9" fillId="0" borderId="1" xfId="49" applyFont="1" applyBorder="1" applyAlignment="1">
      <alignment horizontal="center" vertical="center" wrapText="1"/>
    </xf>
    <xf numFmtId="0" fontId="8" fillId="0" borderId="3" xfId="0" applyFont="1" applyBorder="1" applyAlignment="1">
      <alignment horizontal="center" vertical="center" wrapText="1"/>
    </xf>
    <xf numFmtId="43" fontId="4" fillId="0" borderId="1" xfId="1" applyFont="1" applyBorder="1" applyAlignment="1">
      <alignment horizontal="center" vertical="center" wrapText="1"/>
    </xf>
    <xf numFmtId="0" fontId="14" fillId="0" borderId="7" xfId="0" applyFont="1" applyBorder="1">
      <alignment vertical="center"/>
    </xf>
    <xf numFmtId="0" fontId="14" fillId="0" borderId="8" xfId="0" applyFont="1" applyBorder="1">
      <alignment vertical="center"/>
    </xf>
    <xf numFmtId="0" fontId="14" fillId="0" borderId="8" xfId="0" applyFont="1" applyBorder="1" applyAlignment="1">
      <alignment horizontal="center" vertical="center"/>
    </xf>
    <xf numFmtId="0" fontId="15" fillId="0" borderId="0" xfId="0" applyFont="1">
      <alignment vertical="center"/>
    </xf>
    <xf numFmtId="0" fontId="16" fillId="0" borderId="0" xfId="0" applyFont="1">
      <alignment vertical="center"/>
    </xf>
    <xf numFmtId="0" fontId="17" fillId="0" borderId="0" xfId="0" applyFont="1">
      <alignment vertical="center"/>
    </xf>
    <xf numFmtId="0" fontId="9" fillId="0" borderId="0" xfId="0" applyFont="1" applyAlignment="1">
      <alignment horizontal="center" vertical="center"/>
    </xf>
    <xf numFmtId="0" fontId="9" fillId="0" borderId="0" xfId="0" applyFont="1" applyAlignment="1">
      <alignment horizontal="left" vertical="center"/>
    </xf>
    <xf numFmtId="0" fontId="17" fillId="0" borderId="0" xfId="0" applyFont="1" applyAlignment="1">
      <alignment horizontal="center" vertic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43" fontId="4" fillId="0" borderId="0" xfId="1" applyFont="1">
      <alignment vertical="center"/>
    </xf>
    <xf numFmtId="10" fontId="4" fillId="0" borderId="0" xfId="3" applyNumberFormat="1" applyFont="1">
      <alignment vertical="center"/>
    </xf>
    <xf numFmtId="0" fontId="4" fillId="0" borderId="3" xfId="51" applyNumberFormat="1" applyFont="1" applyFill="1" applyBorder="1" applyAlignment="1">
      <alignment horizontal="left" vertical="center" wrapText="1" shrinkToFit="1"/>
    </xf>
    <xf numFmtId="0" fontId="4" fillId="0" borderId="4" xfId="51" applyNumberFormat="1" applyFont="1" applyFill="1" applyBorder="1" applyAlignment="1">
      <alignment horizontal="left" vertical="center" wrapText="1" shrinkToFit="1"/>
    </xf>
    <xf numFmtId="0" fontId="18" fillId="0" borderId="2" xfId="0" applyFont="1" applyBorder="1" applyAlignment="1">
      <alignment horizontal="center" vertical="center" wrapText="1"/>
    </xf>
    <xf numFmtId="0" fontId="19" fillId="0" borderId="2" xfId="0" applyFont="1" applyBorder="1" applyAlignment="1">
      <alignment horizontal="center" vertical="center" wrapText="1"/>
    </xf>
    <xf numFmtId="0" fontId="9" fillId="0" borderId="0" xfId="0" applyFont="1" applyAlignment="1">
      <alignment vertical="center" wrapText="1"/>
    </xf>
    <xf numFmtId="0" fontId="4" fillId="0" borderId="0" xfId="0" applyFont="1" applyAlignment="1">
      <alignment vertical="center" wrapText="1"/>
    </xf>
    <xf numFmtId="0" fontId="8" fillId="0" borderId="1" xfId="0" applyFont="1" applyBorder="1" applyAlignment="1">
      <alignment vertical="center" wrapText="1" shrinkToFit="1"/>
    </xf>
    <xf numFmtId="43" fontId="0" fillId="0" borderId="0" xfId="1" applyFont="1">
      <alignment vertical="center"/>
    </xf>
    <xf numFmtId="0" fontId="20" fillId="0" borderId="5" xfId="49" applyFont="1" applyBorder="1" applyAlignment="1">
      <alignment horizontal="center" vertical="center"/>
    </xf>
    <xf numFmtId="43" fontId="0" fillId="5" borderId="0" xfId="1" applyFont="1" applyFill="1">
      <alignment vertical="center"/>
    </xf>
    <xf numFmtId="10" fontId="0" fillId="0" borderId="0" xfId="3" applyNumberFormat="1" applyFont="1">
      <alignment vertical="center"/>
    </xf>
    <xf numFmtId="43" fontId="0" fillId="6" borderId="0" xfId="1" applyFont="1" applyFill="1">
      <alignment vertical="center"/>
    </xf>
    <xf numFmtId="0" fontId="21" fillId="0" borderId="1" xfId="49" applyFont="1" applyBorder="1" applyAlignment="1">
      <alignment horizontal="center"/>
    </xf>
    <xf numFmtId="0" fontId="22" fillId="0" borderId="1" xfId="49" applyFont="1" applyBorder="1" applyAlignment="1">
      <alignment horizontal="center"/>
    </xf>
    <xf numFmtId="9" fontId="0" fillId="0" borderId="0" xfId="3" applyFont="1">
      <alignment vertical="center"/>
    </xf>
    <xf numFmtId="0" fontId="0" fillId="7" borderId="0" xfId="0" applyFill="1">
      <alignment vertical="center"/>
    </xf>
    <xf numFmtId="0" fontId="1" fillId="0" borderId="0" xfId="49" applyFont="1" applyAlignment="1">
      <alignment vertical="top"/>
    </xf>
    <xf numFmtId="0" fontId="2" fillId="0" borderId="0" xfId="49" applyFont="1"/>
    <xf numFmtId="179" fontId="1" fillId="0" borderId="0" xfId="49" applyNumberFormat="1" applyFont="1"/>
    <xf numFmtId="179" fontId="1" fillId="0" borderId="0" xfId="49" applyNumberFormat="1" applyFont="1" applyAlignment="1">
      <alignment horizontal="center" vertical="center"/>
    </xf>
    <xf numFmtId="0" fontId="1" fillId="0" borderId="0" xfId="49" applyFont="1"/>
    <xf numFmtId="0" fontId="1" fillId="0" borderId="0" xfId="49" applyFont="1" applyAlignment="1">
      <alignment horizontal="center"/>
    </xf>
    <xf numFmtId="0" fontId="23" fillId="0" borderId="0" xfId="49" applyFont="1" applyAlignment="1">
      <alignment wrapText="1"/>
    </xf>
    <xf numFmtId="0" fontId="23" fillId="0" borderId="0" xfId="49" applyFont="1"/>
    <xf numFmtId="0" fontId="24" fillId="0" borderId="6" xfId="49" applyFont="1" applyBorder="1" applyAlignment="1">
      <alignment horizontal="center" vertical="top"/>
    </xf>
    <xf numFmtId="0" fontId="23" fillId="0" borderId="3" xfId="49" applyFont="1" applyBorder="1" applyAlignment="1">
      <alignment horizontal="center" vertical="center"/>
    </xf>
    <xf numFmtId="0" fontId="23" fillId="0" borderId="1" xfId="49" applyFont="1" applyBorder="1" applyAlignment="1">
      <alignment horizontal="center" vertical="center" wrapText="1"/>
    </xf>
    <xf numFmtId="0" fontId="23" fillId="0" borderId="1" xfId="49" applyFont="1" applyBorder="1" applyAlignment="1">
      <alignment horizontal="center" vertical="center"/>
    </xf>
    <xf numFmtId="0" fontId="23" fillId="0" borderId="9" xfId="49" applyFont="1" applyBorder="1" applyAlignment="1">
      <alignment horizontal="center" vertical="center"/>
    </xf>
    <xf numFmtId="0" fontId="25" fillId="0" borderId="9" xfId="49" applyFont="1" applyBorder="1" applyAlignment="1">
      <alignment horizontal="center" vertical="center"/>
    </xf>
    <xf numFmtId="0" fontId="23" fillId="0" borderId="10" xfId="49" applyFont="1" applyBorder="1" applyAlignment="1">
      <alignment horizontal="center" vertical="center"/>
    </xf>
    <xf numFmtId="0" fontId="23" fillId="0" borderId="11" xfId="49" applyFont="1" applyBorder="1" applyAlignment="1">
      <alignment horizontal="center" vertical="center"/>
    </xf>
    <xf numFmtId="0" fontId="23" fillId="0" borderId="4" xfId="49" applyFont="1" applyBorder="1" applyAlignment="1">
      <alignment horizontal="center" vertical="center"/>
    </xf>
    <xf numFmtId="0" fontId="26" fillId="0" borderId="1" xfId="49" applyFont="1" applyBorder="1" applyAlignment="1">
      <alignment horizontal="center" vertical="center"/>
    </xf>
    <xf numFmtId="0" fontId="2" fillId="0" borderId="9" xfId="49" applyFont="1" applyBorder="1" applyAlignment="1">
      <alignment horizontal="center" vertical="center"/>
    </xf>
    <xf numFmtId="0" fontId="2" fillId="0" borderId="11" xfId="49" applyFont="1" applyBorder="1" applyAlignment="1">
      <alignment horizontal="center" vertical="center"/>
    </xf>
    <xf numFmtId="0" fontId="2" fillId="0" borderId="1" xfId="49" applyFont="1" applyBorder="1" applyAlignment="1">
      <alignment horizontal="center" vertical="center"/>
    </xf>
    <xf numFmtId="0" fontId="23" fillId="0" borderId="5" xfId="49" applyFont="1" applyBorder="1" applyAlignment="1">
      <alignment horizontal="center" vertical="center"/>
    </xf>
    <xf numFmtId="0" fontId="2" fillId="0" borderId="1" xfId="49" applyFont="1" applyBorder="1" applyAlignment="1">
      <alignment horizontal="center" vertical="center" wrapText="1"/>
    </xf>
    <xf numFmtId="0" fontId="5" fillId="0" borderId="1" xfId="49" applyFont="1" applyBorder="1" applyAlignment="1">
      <alignment horizontal="center" vertical="center" wrapText="1"/>
    </xf>
    <xf numFmtId="0" fontId="2" fillId="0" borderId="0" xfId="49" applyFont="1" applyAlignment="1">
      <alignment horizontal="center" vertical="center" wrapText="1"/>
    </xf>
    <xf numFmtId="0" fontId="2" fillId="0" borderId="11" xfId="49" applyFont="1" applyBorder="1" applyAlignment="1">
      <alignment horizontal="center" vertical="center" wrapText="1"/>
    </xf>
    <xf numFmtId="179" fontId="2" fillId="0" borderId="9" xfId="49" applyNumberFormat="1" applyFont="1" applyBorder="1" applyAlignment="1">
      <alignment horizontal="center" vertical="center"/>
    </xf>
    <xf numFmtId="179" fontId="2" fillId="0" borderId="11" xfId="49" applyNumberFormat="1" applyFont="1" applyBorder="1" applyAlignment="1">
      <alignment horizontal="center" vertical="center"/>
    </xf>
    <xf numFmtId="179" fontId="1" fillId="0" borderId="1" xfId="49" applyNumberFormat="1" applyFont="1" applyBorder="1" applyAlignment="1">
      <alignment horizontal="center" vertical="center"/>
    </xf>
    <xf numFmtId="0" fontId="2" fillId="0" borderId="5" xfId="49" applyFont="1" applyBorder="1" applyAlignment="1">
      <alignment horizontal="center" vertical="center"/>
    </xf>
    <xf numFmtId="179" fontId="21" fillId="0" borderId="1" xfId="49" applyNumberFormat="1" applyFont="1" applyBorder="1" applyAlignment="1">
      <alignment horizontal="center" vertical="center"/>
    </xf>
    <xf numFmtId="179" fontId="2" fillId="0" borderId="1" xfId="49" applyNumberFormat="1" applyFont="1" applyBorder="1" applyAlignment="1">
      <alignment horizontal="center" vertical="center"/>
    </xf>
    <xf numFmtId="0" fontId="3" fillId="0" borderId="1" xfId="49" applyFont="1" applyBorder="1" applyAlignment="1">
      <alignment horizontal="center" vertical="center"/>
    </xf>
    <xf numFmtId="10" fontId="1" fillId="0" borderId="1" xfId="3" applyNumberFormat="1" applyFont="1" applyFill="1" applyBorder="1" applyAlignment="1">
      <alignment horizontal="center" vertical="center"/>
    </xf>
    <xf numFmtId="0" fontId="27" fillId="0" borderId="1" xfId="49" applyFont="1" applyBorder="1" applyAlignment="1">
      <alignment horizontal="center" vertical="center"/>
    </xf>
    <xf numFmtId="0" fontId="28" fillId="0" borderId="1" xfId="49" applyFont="1" applyBorder="1" applyAlignment="1">
      <alignment horizontal="center" vertical="center"/>
    </xf>
    <xf numFmtId="43" fontId="1" fillId="0" borderId="1" xfId="1" applyFont="1" applyFill="1" applyBorder="1" applyAlignment="1">
      <alignment horizontal="center" vertical="center"/>
    </xf>
    <xf numFmtId="180" fontId="1" fillId="0" borderId="0" xfId="49" applyNumberFormat="1" applyFont="1" applyAlignment="1">
      <alignment horizontal="center"/>
    </xf>
    <xf numFmtId="180" fontId="1" fillId="0" borderId="0" xfId="49" applyNumberFormat="1" applyFont="1"/>
    <xf numFmtId="0" fontId="5" fillId="0" borderId="9" xfId="49" applyFont="1" applyBorder="1" applyAlignment="1">
      <alignment horizontal="center" vertical="center"/>
    </xf>
    <xf numFmtId="0" fontId="5" fillId="0" borderId="1" xfId="49" applyFont="1" applyBorder="1" applyAlignment="1">
      <alignment horizontal="center" vertical="center"/>
    </xf>
    <xf numFmtId="0" fontId="6" fillId="0" borderId="0" xfId="49" applyFont="1" applyAlignment="1">
      <alignment vertical="center"/>
    </xf>
    <xf numFmtId="0" fontId="1" fillId="0" borderId="0" xfId="49" applyFont="1" applyAlignment="1">
      <alignment horizontal="center" vertical="center"/>
    </xf>
    <xf numFmtId="0" fontId="1" fillId="0" borderId="1" xfId="0" applyFont="1" applyBorder="1" applyAlignment="1" quotePrefix="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4" xfId="50"/>
    <cellStyle name="千位分隔 3"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5" Type="http://schemas.openxmlformats.org/officeDocument/2006/relationships/styles" Target="styles.xml"/><Relationship Id="rId24" Type="http://schemas.openxmlformats.org/officeDocument/2006/relationships/sharedStrings" Target="sharedStrings.xml"/><Relationship Id="rId23" Type="http://schemas.openxmlformats.org/officeDocument/2006/relationships/theme" Target="theme/theme1.xml"/><Relationship Id="rId22" Type="http://schemas.openxmlformats.org/officeDocument/2006/relationships/externalLink" Target="externalLinks/externalLink1.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0&#24180;&#36130;&#25919;&#23616;\2020&#24180;&#24230;&#20892;&#26449;&#32508;&#21512;&#25913;&#38761;&#36716;&#31227;&#25903;&#20184;&#32489;&#25928;&#35780;&#20215;&#36164;&#26009;&#27169;&#26495;\&#21333;&#39033;&#35780;&#20215;&#25253;&#21578;&#24213;&#31295;&#27169;&#26495;\&#20892;&#26449;&#32508;&#21512;&#25913;&#38761;&#36716;&#31227;&#25903;&#20184;&#32489;&#25928;&#35780;&#20215;&#35780;&#20998;&#34920;&#35780;&#20998;&#24213;&#31295;&#27169;&#26495;2021022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绩效评价评分表"/>
      <sheetName val="资金投入使用表"/>
      <sheetName val="资金项目管理"/>
      <sheetName val="产出指标"/>
      <sheetName val="效果指标"/>
      <sheetName val="满意度指标"/>
    </sheetNames>
    <sheetDataSet>
      <sheetData sheetId="0" refreshError="1"/>
      <sheetData sheetId="1" refreshError="1"/>
      <sheetData sheetId="2" refreshError="1">
        <row r="4">
          <cell r="F4">
            <v>0</v>
          </cell>
          <cell r="G4">
            <v>0</v>
          </cell>
        </row>
        <row r="5">
          <cell r="F5">
            <v>0</v>
          </cell>
          <cell r="G5">
            <v>0</v>
          </cell>
        </row>
      </sheetData>
      <sheetData sheetId="3" refreshError="1"/>
      <sheetData sheetId="4" refreshError="1"/>
      <sheetData sheetId="5"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21"/>
  <sheetViews>
    <sheetView tabSelected="1" view="pageBreakPreview" zoomScaleNormal="100" workbookViewId="0">
      <pane xSplit="4" ySplit="5" topLeftCell="E6" activePane="bottomRight" state="frozen"/>
      <selection/>
      <selection pane="topRight"/>
      <selection pane="bottomLeft"/>
      <selection pane="bottomRight" activeCell="I6" sqref="I6"/>
    </sheetView>
  </sheetViews>
  <sheetFormatPr defaultColWidth="8.90909090909091" defaultRowHeight="14"/>
  <cols>
    <col min="1" max="1" width="17" style="215" customWidth="1"/>
    <col min="2" max="2" width="8.90909090909091" style="215"/>
    <col min="3" max="3" width="8" style="216" customWidth="1"/>
    <col min="4" max="8" width="9.45454545454546" style="215" customWidth="1"/>
    <col min="9" max="9" width="17.6363636363636" style="215" customWidth="1"/>
    <col min="10" max="14" width="9.45454545454546" style="215" customWidth="1"/>
    <col min="15" max="15" width="11.9090909090909" style="215" customWidth="1"/>
    <col min="16" max="17" width="10.7272727272727" style="215" customWidth="1"/>
    <col min="18" max="21" width="18.6363636363636" style="215" customWidth="1"/>
    <col min="22" max="24" width="11.5454545454545" style="215" customWidth="1"/>
    <col min="25" max="25" width="15.2727272727273" style="215" customWidth="1"/>
    <col min="26" max="16384" width="8.90909090909091" style="215"/>
  </cols>
  <sheetData>
    <row r="1" ht="21" customHeight="1" spans="1:25">
      <c r="A1" s="217" t="s">
        <v>0</v>
      </c>
      <c r="B1" s="218"/>
      <c r="C1" s="218"/>
      <c r="D1" s="218"/>
      <c r="E1" s="218"/>
      <c r="F1" s="218"/>
      <c r="G1" s="218"/>
      <c r="H1" s="218"/>
      <c r="I1" s="218"/>
      <c r="J1" s="218"/>
      <c r="K1" s="218"/>
      <c r="L1" s="218"/>
      <c r="M1" s="218"/>
      <c r="N1" s="218"/>
      <c r="O1" s="218"/>
      <c r="P1" s="218"/>
      <c r="Q1" s="218"/>
      <c r="R1" s="218"/>
      <c r="S1" s="218"/>
      <c r="T1" s="218"/>
      <c r="U1" s="218"/>
      <c r="V1" s="218"/>
      <c r="W1" s="218"/>
      <c r="X1" s="218"/>
      <c r="Y1" s="218"/>
    </row>
    <row r="2" s="211" customFormat="1" ht="21" customHeight="1" spans="1:25">
      <c r="A2" s="219" t="s">
        <v>1</v>
      </c>
      <c r="B2" s="219"/>
      <c r="C2" s="219"/>
      <c r="D2" s="219"/>
      <c r="E2" s="219"/>
      <c r="F2" s="219"/>
      <c r="G2" s="219"/>
      <c r="H2" s="219"/>
      <c r="I2" s="219"/>
      <c r="J2" s="219"/>
      <c r="K2" s="219"/>
      <c r="L2" s="219"/>
      <c r="M2" s="219"/>
      <c r="N2" s="219"/>
      <c r="O2" s="219"/>
      <c r="P2" s="219"/>
      <c r="Q2" s="219"/>
      <c r="R2" s="219"/>
      <c r="S2" s="219"/>
      <c r="T2" s="219"/>
      <c r="U2" s="219"/>
      <c r="V2" s="219"/>
      <c r="W2" s="219"/>
      <c r="X2" s="219"/>
      <c r="Y2" s="219"/>
    </row>
    <row r="3" s="212" customFormat="1" ht="32.4" customHeight="1" spans="1:25">
      <c r="A3" s="220" t="s">
        <v>2</v>
      </c>
      <c r="B3" s="221" t="s">
        <v>3</v>
      </c>
      <c r="C3" s="222" t="s">
        <v>4</v>
      </c>
      <c r="D3" s="223"/>
      <c r="E3" s="224" t="s">
        <v>5</v>
      </c>
      <c r="F3" s="225"/>
      <c r="G3" s="225"/>
      <c r="H3" s="225"/>
      <c r="I3" s="226"/>
      <c r="J3" s="223" t="s">
        <v>6</v>
      </c>
      <c r="K3" s="225"/>
      <c r="L3" s="225"/>
      <c r="M3" s="225"/>
      <c r="N3" s="225"/>
      <c r="O3" s="225"/>
      <c r="P3" s="225"/>
      <c r="Q3" s="226"/>
      <c r="R3" s="223" t="s">
        <v>7</v>
      </c>
      <c r="S3" s="225"/>
      <c r="T3" s="225"/>
      <c r="U3" s="226"/>
      <c r="V3" s="222" t="s">
        <v>8</v>
      </c>
      <c r="W3" s="222"/>
      <c r="X3" s="222"/>
      <c r="Y3" s="222"/>
    </row>
    <row r="4" s="212" customFormat="1" ht="30.65" customHeight="1" spans="1:25">
      <c r="A4" s="227"/>
      <c r="B4" s="221" t="s">
        <v>9</v>
      </c>
      <c r="C4" s="222"/>
      <c r="D4" s="228"/>
      <c r="E4" s="250" t="s">
        <v>10</v>
      </c>
      <c r="F4" s="230"/>
      <c r="G4" s="250" t="s">
        <v>11</v>
      </c>
      <c r="H4" s="230"/>
      <c r="I4" s="251" t="s">
        <v>12</v>
      </c>
      <c r="J4" s="251" t="s">
        <v>13</v>
      </c>
      <c r="K4" s="231"/>
      <c r="L4" s="231"/>
      <c r="M4" s="251" t="s">
        <v>14</v>
      </c>
      <c r="N4" s="231"/>
      <c r="O4" s="231"/>
      <c r="P4" s="250" t="s">
        <v>15</v>
      </c>
      <c r="Q4" s="230"/>
      <c r="R4" s="250" t="s">
        <v>16</v>
      </c>
      <c r="S4" s="251" t="s">
        <v>17</v>
      </c>
      <c r="T4" s="251" t="s">
        <v>18</v>
      </c>
      <c r="U4" s="251" t="s">
        <v>19</v>
      </c>
      <c r="V4" s="251" t="s">
        <v>20</v>
      </c>
      <c r="W4" s="231"/>
      <c r="X4" s="231"/>
      <c r="Y4" s="251" t="s">
        <v>21</v>
      </c>
    </row>
    <row r="5" s="212" customFormat="1" ht="42" spans="1:25">
      <c r="A5" s="232"/>
      <c r="B5" s="221" t="s">
        <v>22</v>
      </c>
      <c r="C5" s="222"/>
      <c r="D5" s="228"/>
      <c r="E5" s="233" t="s">
        <v>23</v>
      </c>
      <c r="F5" s="233" t="s">
        <v>24</v>
      </c>
      <c r="G5" s="234" t="s">
        <v>25</v>
      </c>
      <c r="H5" s="233" t="s">
        <v>26</v>
      </c>
      <c r="I5" s="233" t="s">
        <v>27</v>
      </c>
      <c r="J5" s="233" t="s">
        <v>28</v>
      </c>
      <c r="K5" s="234" t="s">
        <v>29</v>
      </c>
      <c r="L5" s="233" t="s">
        <v>30</v>
      </c>
      <c r="M5" s="233" t="s">
        <v>31</v>
      </c>
      <c r="N5" s="233" t="s">
        <v>32</v>
      </c>
      <c r="O5" s="233" t="s">
        <v>33</v>
      </c>
      <c r="P5" s="235" t="s">
        <v>34</v>
      </c>
      <c r="Q5" s="233" t="s">
        <v>35</v>
      </c>
      <c r="R5" s="236" t="s">
        <v>36</v>
      </c>
      <c r="S5" s="234" t="s">
        <v>37</v>
      </c>
      <c r="T5" s="234" t="s">
        <v>38</v>
      </c>
      <c r="U5" s="234" t="s">
        <v>39</v>
      </c>
      <c r="V5" s="233" t="s">
        <v>40</v>
      </c>
      <c r="W5" s="233" t="s">
        <v>41</v>
      </c>
      <c r="X5" s="233" t="s">
        <v>42</v>
      </c>
      <c r="Y5" s="233" t="s">
        <v>43</v>
      </c>
    </row>
    <row r="6" s="213" customFormat="1" ht="34" customHeight="1" spans="1:25">
      <c r="A6" s="237" t="s">
        <v>44</v>
      </c>
      <c r="B6" s="238"/>
      <c r="C6" s="239">
        <f>E6+F6+G6+H6+I6+J6+K6+L6+M6+N6+O6+P6+Q6+R6+S6+T6+U6+V6+W6+X6+Y6</f>
        <v>100</v>
      </c>
      <c r="D6" s="239"/>
      <c r="E6" s="239">
        <v>2.5</v>
      </c>
      <c r="F6" s="239">
        <v>1.5</v>
      </c>
      <c r="G6" s="239">
        <v>3</v>
      </c>
      <c r="H6" s="239">
        <v>3</v>
      </c>
      <c r="I6" s="239">
        <v>5</v>
      </c>
      <c r="J6" s="239">
        <v>4</v>
      </c>
      <c r="K6" s="239">
        <v>4</v>
      </c>
      <c r="L6" s="239">
        <v>4</v>
      </c>
      <c r="M6" s="239">
        <v>3</v>
      </c>
      <c r="N6" s="239">
        <v>5</v>
      </c>
      <c r="O6" s="239">
        <v>2</v>
      </c>
      <c r="P6" s="239">
        <v>1</v>
      </c>
      <c r="Q6" s="239">
        <v>2</v>
      </c>
      <c r="R6" s="239">
        <v>12</v>
      </c>
      <c r="S6" s="239">
        <v>16</v>
      </c>
      <c r="T6" s="239">
        <v>12</v>
      </c>
      <c r="U6" s="239">
        <v>5</v>
      </c>
      <c r="V6" s="239">
        <v>4</v>
      </c>
      <c r="W6" s="239">
        <v>4</v>
      </c>
      <c r="X6" s="239">
        <v>4</v>
      </c>
      <c r="Y6" s="239">
        <v>3</v>
      </c>
    </row>
    <row r="7" s="214" customFormat="1" ht="34" customHeight="1" spans="1:25">
      <c r="A7" s="240" t="s">
        <v>45</v>
      </c>
      <c r="B7" s="241" t="s">
        <v>46</v>
      </c>
      <c r="C7" s="239">
        <f>E7+F7+G7+H7+I7+J7+K7+L7+M7+N7+O7+P7+Q7+R7+S7+T7+U7+V7+W7+X7+Y7</f>
        <v>84.35</v>
      </c>
      <c r="D7" s="242"/>
      <c r="E7" s="239">
        <f>ROUND(E8*$D$8+E9*$D$9+E10*$D$10+E11*$D$11+E12*$D$12+E13*$D$13+E14*$D$14+E15*$D$15+E16*$D$16+E17*$D$17+E18*$D$18+E19*$D$19,2)</f>
        <v>2.4</v>
      </c>
      <c r="F7" s="239">
        <f>ROUND(F8*$D$8+F9*$D$9+F10*$D$10+F11*$D$11+F12*$D$12+F13*$D$13+F14*$D$14+F15*$D$15+F16*$D$16+F17*$D$17+F18*$D$18+F19*$D$19,2)</f>
        <v>1.44</v>
      </c>
      <c r="G7" s="239">
        <f t="shared" ref="G7:Y7" si="0">ROUND(G8*$D$8+G9*$D$9+G10*$D$10+G11*$D$11+G12*$D$12+G13*$D$13+G14*$D$14+G15*$D$15+G16*$D$16+G17*$D$17+G18*$D$18+G19*$D$19,2)</f>
        <v>2.89</v>
      </c>
      <c r="H7" s="239">
        <f t="shared" si="0"/>
        <v>2.33</v>
      </c>
      <c r="I7" s="239">
        <f t="shared" si="0"/>
        <v>4.74</v>
      </c>
      <c r="J7" s="239">
        <f t="shared" si="0"/>
        <v>4</v>
      </c>
      <c r="K7" s="239">
        <f t="shared" si="0"/>
        <v>0.04</v>
      </c>
      <c r="L7" s="239">
        <f t="shared" si="0"/>
        <v>3.34</v>
      </c>
      <c r="M7" s="239">
        <f t="shared" si="0"/>
        <v>1.94</v>
      </c>
      <c r="N7" s="239">
        <f t="shared" si="0"/>
        <v>4.82</v>
      </c>
      <c r="O7" s="239">
        <f t="shared" si="0"/>
        <v>1.6</v>
      </c>
      <c r="P7" s="239">
        <f t="shared" si="0"/>
        <v>0.92</v>
      </c>
      <c r="Q7" s="239">
        <f t="shared" si="0"/>
        <v>1.83</v>
      </c>
      <c r="R7" s="239">
        <f t="shared" si="0"/>
        <v>10.38</v>
      </c>
      <c r="S7" s="239">
        <f t="shared" si="0"/>
        <v>13.79</v>
      </c>
      <c r="T7" s="239">
        <f t="shared" si="0"/>
        <v>10.34</v>
      </c>
      <c r="U7" s="239">
        <f t="shared" si="0"/>
        <v>4.32</v>
      </c>
      <c r="V7" s="239">
        <f t="shared" si="0"/>
        <v>3.45</v>
      </c>
      <c r="W7" s="239">
        <f t="shared" si="0"/>
        <v>3.45</v>
      </c>
      <c r="X7" s="239">
        <f t="shared" si="0"/>
        <v>3.45</v>
      </c>
      <c r="Y7" s="239">
        <f t="shared" si="0"/>
        <v>2.88</v>
      </c>
    </row>
    <row r="8" ht="34" customHeight="1" spans="1:25">
      <c r="A8" s="231" t="s">
        <v>47</v>
      </c>
      <c r="B8" s="243" t="s">
        <v>48</v>
      </c>
      <c r="C8" s="239">
        <f>E8+F8+G8+H8+I8+J8+K8+L8+M8+N8+O8+P8+Q8+R8+S8+T8+U8+V8+W8+X8+Y8</f>
        <v>73</v>
      </c>
      <c r="D8" s="244">
        <f>权重!C3</f>
        <v>0.019204271029877</v>
      </c>
      <c r="E8" s="239">
        <f>E6*0.75</f>
        <v>1.875</v>
      </c>
      <c r="F8" s="239">
        <f t="shared" ref="F8:I8" si="1">F6*0.75</f>
        <v>1.125</v>
      </c>
      <c r="G8" s="239">
        <f t="shared" si="1"/>
        <v>2.25</v>
      </c>
      <c r="H8" s="239">
        <f t="shared" si="1"/>
        <v>2.25</v>
      </c>
      <c r="I8" s="239">
        <f t="shared" si="1"/>
        <v>3.75</v>
      </c>
      <c r="J8" s="239">
        <v>4</v>
      </c>
      <c r="K8" s="239">
        <v>0</v>
      </c>
      <c r="L8" s="239">
        <f>L6*0.75</f>
        <v>3</v>
      </c>
      <c r="M8" s="239">
        <f t="shared" ref="M8:R8" si="2">M6*0.75</f>
        <v>2.25</v>
      </c>
      <c r="N8" s="239">
        <f t="shared" si="2"/>
        <v>3.75</v>
      </c>
      <c r="O8" s="239">
        <f t="shared" si="2"/>
        <v>1.5</v>
      </c>
      <c r="P8" s="239">
        <f t="shared" si="2"/>
        <v>0.75</v>
      </c>
      <c r="Q8" s="239">
        <f t="shared" si="2"/>
        <v>1.5</v>
      </c>
      <c r="R8" s="239">
        <f t="shared" si="2"/>
        <v>9</v>
      </c>
      <c r="S8" s="239">
        <f t="shared" ref="S8:Y8" si="3">S6*0.75</f>
        <v>12</v>
      </c>
      <c r="T8" s="239">
        <f t="shared" si="3"/>
        <v>9</v>
      </c>
      <c r="U8" s="239">
        <f t="shared" si="3"/>
        <v>3.75</v>
      </c>
      <c r="V8" s="239">
        <f t="shared" si="3"/>
        <v>3</v>
      </c>
      <c r="W8" s="239">
        <f t="shared" si="3"/>
        <v>3</v>
      </c>
      <c r="X8" s="239">
        <f t="shared" si="3"/>
        <v>3</v>
      </c>
      <c r="Y8" s="239">
        <f t="shared" si="3"/>
        <v>2.25</v>
      </c>
    </row>
    <row r="9" ht="34" customHeight="1" spans="1:25">
      <c r="A9" s="231" t="s">
        <v>49</v>
      </c>
      <c r="B9" s="243" t="s">
        <v>48</v>
      </c>
      <c r="C9" s="239">
        <f t="shared" ref="C9:C19" si="4">E9+F9+G9+H9+I9+J9+K9+L9+M9+N9+O9+P9+Q9+R9+S9+T9+U9+V9+W9+X9+Y9</f>
        <v>73</v>
      </c>
      <c r="D9" s="244">
        <f>权重!C8</f>
        <v>0.0480106775746926</v>
      </c>
      <c r="E9" s="239">
        <v>1.875</v>
      </c>
      <c r="F9" s="239">
        <v>1.125</v>
      </c>
      <c r="G9" s="239">
        <v>2.25</v>
      </c>
      <c r="H9" s="239">
        <v>2.25</v>
      </c>
      <c r="I9" s="239">
        <v>3.75</v>
      </c>
      <c r="J9" s="239">
        <v>4</v>
      </c>
      <c r="K9" s="239">
        <v>0</v>
      </c>
      <c r="L9" s="239">
        <v>3</v>
      </c>
      <c r="M9" s="239">
        <v>2.25</v>
      </c>
      <c r="N9" s="239">
        <v>3.75</v>
      </c>
      <c r="O9" s="239">
        <v>1.5</v>
      </c>
      <c r="P9" s="239">
        <v>0.75</v>
      </c>
      <c r="Q9" s="239">
        <v>1.5</v>
      </c>
      <c r="R9" s="239">
        <v>9</v>
      </c>
      <c r="S9" s="239">
        <v>12</v>
      </c>
      <c r="T9" s="239">
        <v>9</v>
      </c>
      <c r="U9" s="239">
        <v>3.75</v>
      </c>
      <c r="V9" s="239">
        <v>3</v>
      </c>
      <c r="W9" s="239">
        <v>3</v>
      </c>
      <c r="X9" s="239">
        <v>3</v>
      </c>
      <c r="Y9" s="239">
        <v>2.25</v>
      </c>
    </row>
    <row r="10" ht="34" customHeight="1" spans="1:25">
      <c r="A10" s="231" t="s">
        <v>50</v>
      </c>
      <c r="B10" s="243" t="s">
        <v>48</v>
      </c>
      <c r="C10" s="239">
        <f t="shared" si="4"/>
        <v>73</v>
      </c>
      <c r="D10" s="244">
        <f>权重!C9</f>
        <v>0.00960213551493852</v>
      </c>
      <c r="E10" s="239">
        <v>1.875</v>
      </c>
      <c r="F10" s="239">
        <v>1.125</v>
      </c>
      <c r="G10" s="239">
        <v>2.25</v>
      </c>
      <c r="H10" s="239">
        <v>2.25</v>
      </c>
      <c r="I10" s="239">
        <v>3.75</v>
      </c>
      <c r="J10" s="239">
        <v>4</v>
      </c>
      <c r="K10" s="239">
        <v>0</v>
      </c>
      <c r="L10" s="239">
        <v>3</v>
      </c>
      <c r="M10" s="239">
        <v>2.25</v>
      </c>
      <c r="N10" s="239">
        <v>3.75</v>
      </c>
      <c r="O10" s="239">
        <v>1.5</v>
      </c>
      <c r="P10" s="239">
        <v>0.75</v>
      </c>
      <c r="Q10" s="239">
        <v>1.5</v>
      </c>
      <c r="R10" s="239">
        <v>9</v>
      </c>
      <c r="S10" s="239">
        <v>12</v>
      </c>
      <c r="T10" s="239">
        <v>9</v>
      </c>
      <c r="U10" s="239">
        <v>3.75</v>
      </c>
      <c r="V10" s="239">
        <v>3</v>
      </c>
      <c r="W10" s="239">
        <v>3</v>
      </c>
      <c r="X10" s="239">
        <v>3</v>
      </c>
      <c r="Y10" s="239">
        <v>2.25</v>
      </c>
    </row>
    <row r="11" ht="34" customHeight="1" spans="1:25">
      <c r="A11" s="231" t="s">
        <v>51</v>
      </c>
      <c r="B11" s="243" t="s">
        <v>48</v>
      </c>
      <c r="C11" s="239">
        <f t="shared" si="4"/>
        <v>73</v>
      </c>
      <c r="D11" s="244">
        <f>权重!C10</f>
        <v>0.00960213551493852</v>
      </c>
      <c r="E11" s="239">
        <v>1.875</v>
      </c>
      <c r="F11" s="239">
        <v>1.125</v>
      </c>
      <c r="G11" s="239">
        <v>2.25</v>
      </c>
      <c r="H11" s="239">
        <v>2.25</v>
      </c>
      <c r="I11" s="239">
        <v>3.75</v>
      </c>
      <c r="J11" s="239">
        <v>4</v>
      </c>
      <c r="K11" s="239">
        <v>0</v>
      </c>
      <c r="L11" s="239">
        <v>3</v>
      </c>
      <c r="M11" s="239">
        <v>2.25</v>
      </c>
      <c r="N11" s="239">
        <v>3.75</v>
      </c>
      <c r="O11" s="239">
        <v>1.5</v>
      </c>
      <c r="P11" s="239">
        <v>0.75</v>
      </c>
      <c r="Q11" s="239">
        <v>1.5</v>
      </c>
      <c r="R11" s="239">
        <v>9</v>
      </c>
      <c r="S11" s="239">
        <v>12</v>
      </c>
      <c r="T11" s="239">
        <v>9</v>
      </c>
      <c r="U11" s="239">
        <v>3.75</v>
      </c>
      <c r="V11" s="239">
        <v>3</v>
      </c>
      <c r="W11" s="239">
        <v>3</v>
      </c>
      <c r="X11" s="239">
        <v>3</v>
      </c>
      <c r="Y11" s="239">
        <v>2.25</v>
      </c>
    </row>
    <row r="12" ht="34" customHeight="1" spans="1:25">
      <c r="A12" s="231" t="s">
        <v>52</v>
      </c>
      <c r="B12" s="245" t="s">
        <v>53</v>
      </c>
      <c r="C12" s="239">
        <f t="shared" si="4"/>
        <v>83.73</v>
      </c>
      <c r="D12" s="244">
        <f>权重!C11</f>
        <v>0.211246981328647</v>
      </c>
      <c r="E12" s="239">
        <v>2.5</v>
      </c>
      <c r="F12" s="239">
        <v>1.5</v>
      </c>
      <c r="G12" s="239">
        <v>3</v>
      </c>
      <c r="H12" s="239">
        <v>1.5</v>
      </c>
      <c r="I12" s="239">
        <v>4.78</v>
      </c>
      <c r="J12" s="239">
        <v>4</v>
      </c>
      <c r="K12" s="239">
        <v>0</v>
      </c>
      <c r="L12" s="239">
        <v>3.4</v>
      </c>
      <c r="M12" s="239">
        <v>2.6</v>
      </c>
      <c r="N12" s="239">
        <v>5</v>
      </c>
      <c r="O12" s="239">
        <v>1.6</v>
      </c>
      <c r="P12" s="239">
        <v>0.8</v>
      </c>
      <c r="Q12" s="239">
        <v>1.6</v>
      </c>
      <c r="R12" s="239">
        <f>R6*0.85</f>
        <v>10.2</v>
      </c>
      <c r="S12" s="239">
        <f t="shared" ref="S12:X12" si="5">S6*0.85</f>
        <v>13.6</v>
      </c>
      <c r="T12" s="239">
        <f t="shared" si="5"/>
        <v>10.2</v>
      </c>
      <c r="U12" s="239">
        <f t="shared" si="5"/>
        <v>4.25</v>
      </c>
      <c r="V12" s="239">
        <f t="shared" si="5"/>
        <v>3.4</v>
      </c>
      <c r="W12" s="239">
        <f t="shared" si="5"/>
        <v>3.4</v>
      </c>
      <c r="X12" s="239">
        <f t="shared" si="5"/>
        <v>3.4</v>
      </c>
      <c r="Y12" s="239">
        <v>3</v>
      </c>
    </row>
    <row r="13" ht="34" customHeight="1" spans="1:25">
      <c r="A13" s="231" t="s">
        <v>54</v>
      </c>
      <c r="B13" s="243" t="s">
        <v>48</v>
      </c>
      <c r="C13" s="239">
        <f t="shared" si="4"/>
        <v>74.6</v>
      </c>
      <c r="D13" s="244">
        <f>权重!C12</f>
        <v>0.0288064065448156</v>
      </c>
      <c r="E13" s="239">
        <f>E6*0.8</f>
        <v>2</v>
      </c>
      <c r="F13" s="239">
        <f t="shared" ref="F13:I13" si="6">F6*0.8</f>
        <v>1.2</v>
      </c>
      <c r="G13" s="239">
        <f t="shared" si="6"/>
        <v>2.4</v>
      </c>
      <c r="H13" s="239">
        <f t="shared" si="6"/>
        <v>2.4</v>
      </c>
      <c r="I13" s="239">
        <f t="shared" si="6"/>
        <v>4</v>
      </c>
      <c r="J13" s="239">
        <v>4</v>
      </c>
      <c r="K13" s="239">
        <v>0</v>
      </c>
      <c r="L13" s="239">
        <f t="shared" ref="L13:Q13" si="7">L6*0.8</f>
        <v>3.2</v>
      </c>
      <c r="M13" s="239">
        <f t="shared" si="7"/>
        <v>2.4</v>
      </c>
      <c r="N13" s="239">
        <f t="shared" si="7"/>
        <v>4</v>
      </c>
      <c r="O13" s="239">
        <f t="shared" si="7"/>
        <v>1.6</v>
      </c>
      <c r="P13" s="239">
        <f t="shared" si="7"/>
        <v>0.8</v>
      </c>
      <c r="Q13" s="239">
        <f t="shared" si="7"/>
        <v>1.6</v>
      </c>
      <c r="R13" s="239">
        <f>R6*0.75</f>
        <v>9</v>
      </c>
      <c r="S13" s="239">
        <f t="shared" ref="S13:Y13" si="8">S6*0.75</f>
        <v>12</v>
      </c>
      <c r="T13" s="239">
        <f t="shared" si="8"/>
        <v>9</v>
      </c>
      <c r="U13" s="239">
        <f t="shared" si="8"/>
        <v>3.75</v>
      </c>
      <c r="V13" s="239">
        <f t="shared" si="8"/>
        <v>3</v>
      </c>
      <c r="W13" s="239">
        <f t="shared" si="8"/>
        <v>3</v>
      </c>
      <c r="X13" s="239">
        <f t="shared" si="8"/>
        <v>3</v>
      </c>
      <c r="Y13" s="239">
        <f t="shared" si="8"/>
        <v>2.25</v>
      </c>
    </row>
    <row r="14" ht="34" customHeight="1" spans="1:25">
      <c r="A14" s="231" t="s">
        <v>55</v>
      </c>
      <c r="B14" s="243" t="s">
        <v>48</v>
      </c>
      <c r="C14" s="239">
        <f t="shared" si="4"/>
        <v>73</v>
      </c>
      <c r="D14" s="244">
        <f>权重!C13</f>
        <v>0.019204271029877</v>
      </c>
      <c r="E14" s="239">
        <v>1.875</v>
      </c>
      <c r="F14" s="239">
        <v>1.125</v>
      </c>
      <c r="G14" s="239">
        <v>2.25</v>
      </c>
      <c r="H14" s="239">
        <v>2.25</v>
      </c>
      <c r="I14" s="239">
        <v>3.75</v>
      </c>
      <c r="J14" s="239">
        <v>4</v>
      </c>
      <c r="K14" s="239">
        <v>0</v>
      </c>
      <c r="L14" s="239">
        <v>3</v>
      </c>
      <c r="M14" s="239">
        <v>2.25</v>
      </c>
      <c r="N14" s="239">
        <v>3.75</v>
      </c>
      <c r="O14" s="239">
        <v>1.5</v>
      </c>
      <c r="P14" s="239">
        <v>0.75</v>
      </c>
      <c r="Q14" s="239">
        <v>1.5</v>
      </c>
      <c r="R14" s="239">
        <v>9</v>
      </c>
      <c r="S14" s="239">
        <v>12</v>
      </c>
      <c r="T14" s="239">
        <v>9</v>
      </c>
      <c r="U14" s="239">
        <v>3.75</v>
      </c>
      <c r="V14" s="239">
        <v>3</v>
      </c>
      <c r="W14" s="239">
        <v>3</v>
      </c>
      <c r="X14" s="239">
        <v>3</v>
      </c>
      <c r="Y14" s="239">
        <v>2.25</v>
      </c>
    </row>
    <row r="15" ht="34" customHeight="1" spans="1:25">
      <c r="A15" s="231" t="s">
        <v>56</v>
      </c>
      <c r="B15" s="245" t="s">
        <v>53</v>
      </c>
      <c r="C15" s="239">
        <f t="shared" si="4"/>
        <v>87.5</v>
      </c>
      <c r="D15" s="244">
        <f>权重!C14</f>
        <v>0.593307311546088</v>
      </c>
      <c r="E15" s="239">
        <v>2.5</v>
      </c>
      <c r="F15" s="239">
        <v>1.5</v>
      </c>
      <c r="G15" s="239">
        <v>3</v>
      </c>
      <c r="H15" s="239">
        <v>2.6</v>
      </c>
      <c r="I15" s="239">
        <v>5</v>
      </c>
      <c r="J15" s="239">
        <v>4</v>
      </c>
      <c r="K15" s="239">
        <v>0</v>
      </c>
      <c r="L15" s="239">
        <v>3.4</v>
      </c>
      <c r="M15" s="239">
        <v>1.6</v>
      </c>
      <c r="N15" s="239">
        <v>5</v>
      </c>
      <c r="O15" s="239">
        <v>1.6</v>
      </c>
      <c r="P15" s="239">
        <v>1</v>
      </c>
      <c r="Q15" s="239">
        <v>2</v>
      </c>
      <c r="R15" s="239">
        <f>R6*0.9</f>
        <v>10.8</v>
      </c>
      <c r="S15" s="239">
        <f t="shared" ref="S15:X15" si="9">S6*0.9</f>
        <v>14.4</v>
      </c>
      <c r="T15" s="239">
        <f t="shared" si="9"/>
        <v>10.8</v>
      </c>
      <c r="U15" s="239">
        <f t="shared" si="9"/>
        <v>4.5</v>
      </c>
      <c r="V15" s="239">
        <f t="shared" si="9"/>
        <v>3.6</v>
      </c>
      <c r="W15" s="239">
        <f t="shared" si="9"/>
        <v>3.6</v>
      </c>
      <c r="X15" s="239">
        <f t="shared" si="9"/>
        <v>3.6</v>
      </c>
      <c r="Y15" s="239">
        <v>3</v>
      </c>
    </row>
    <row r="16" ht="34" customHeight="1" spans="1:25">
      <c r="A16" s="231" t="s">
        <v>57</v>
      </c>
      <c r="B16" s="243" t="s">
        <v>48</v>
      </c>
      <c r="C16" s="239">
        <f t="shared" si="4"/>
        <v>74.6</v>
      </c>
      <c r="D16" s="244">
        <f>权重!C15</f>
        <v>0.00960213551493852</v>
      </c>
      <c r="E16" s="239">
        <v>2</v>
      </c>
      <c r="F16" s="239">
        <v>1.2</v>
      </c>
      <c r="G16" s="239">
        <v>2.4</v>
      </c>
      <c r="H16" s="239">
        <v>2.4</v>
      </c>
      <c r="I16" s="239">
        <v>4</v>
      </c>
      <c r="J16" s="239">
        <v>4</v>
      </c>
      <c r="K16" s="239">
        <v>0</v>
      </c>
      <c r="L16" s="239">
        <v>3.2</v>
      </c>
      <c r="M16" s="239">
        <v>2.4</v>
      </c>
      <c r="N16" s="239">
        <v>4</v>
      </c>
      <c r="O16" s="239">
        <v>1.6</v>
      </c>
      <c r="P16" s="239">
        <v>0.8</v>
      </c>
      <c r="Q16" s="239">
        <v>1.6</v>
      </c>
      <c r="R16" s="239">
        <v>9</v>
      </c>
      <c r="S16" s="239">
        <v>12</v>
      </c>
      <c r="T16" s="239">
        <v>9</v>
      </c>
      <c r="U16" s="239">
        <v>3.75</v>
      </c>
      <c r="V16" s="239">
        <v>3</v>
      </c>
      <c r="W16" s="239">
        <v>3</v>
      </c>
      <c r="X16" s="239">
        <v>3</v>
      </c>
      <c r="Y16" s="239">
        <v>2.25</v>
      </c>
    </row>
    <row r="17" ht="34" customHeight="1" spans="1:25">
      <c r="A17" s="231" t="s">
        <v>58</v>
      </c>
      <c r="B17" s="245" t="s">
        <v>53</v>
      </c>
      <c r="C17" s="239">
        <f t="shared" si="4"/>
        <v>82.27</v>
      </c>
      <c r="D17" s="244">
        <f>权重!C16</f>
        <v>0.0220849116843586</v>
      </c>
      <c r="E17" s="239">
        <v>2.5</v>
      </c>
      <c r="F17" s="239">
        <v>1.5</v>
      </c>
      <c r="G17" s="239">
        <v>3</v>
      </c>
      <c r="H17" s="239">
        <v>3</v>
      </c>
      <c r="I17" s="239">
        <v>3.7</v>
      </c>
      <c r="J17" s="239">
        <v>4</v>
      </c>
      <c r="K17" s="239">
        <v>0</v>
      </c>
      <c r="L17" s="239">
        <v>3.4</v>
      </c>
      <c r="M17" s="239">
        <v>2.6</v>
      </c>
      <c r="N17" s="239">
        <v>5</v>
      </c>
      <c r="O17" s="239">
        <v>1.8</v>
      </c>
      <c r="P17" s="239">
        <v>0.8</v>
      </c>
      <c r="Q17" s="239">
        <v>1.6</v>
      </c>
      <c r="R17" s="239">
        <f>R6*0.85</f>
        <v>10.2</v>
      </c>
      <c r="S17" s="239">
        <f>S6*0.85-1.08</f>
        <v>12.52</v>
      </c>
      <c r="T17" s="239">
        <f>T6*0.85-1</f>
        <v>9.2</v>
      </c>
      <c r="U17" s="239">
        <f t="shared" ref="U17:X17" si="10">U6*0.85</f>
        <v>4.25</v>
      </c>
      <c r="V17" s="239">
        <f t="shared" si="10"/>
        <v>3.4</v>
      </c>
      <c r="W17" s="239">
        <f t="shared" si="10"/>
        <v>3.4</v>
      </c>
      <c r="X17" s="239">
        <f t="shared" si="10"/>
        <v>3.4</v>
      </c>
      <c r="Y17" s="239">
        <v>3</v>
      </c>
    </row>
    <row r="18" ht="34" customHeight="1" spans="1:25">
      <c r="A18" s="231" t="s">
        <v>59</v>
      </c>
      <c r="B18" s="243" t="s">
        <v>48</v>
      </c>
      <c r="C18" s="239">
        <f t="shared" si="4"/>
        <v>74.6</v>
      </c>
      <c r="D18" s="244">
        <f>权重!C17</f>
        <v>0.00960213551493852</v>
      </c>
      <c r="E18" s="239">
        <v>2</v>
      </c>
      <c r="F18" s="239">
        <v>1.2</v>
      </c>
      <c r="G18" s="239">
        <v>2.4</v>
      </c>
      <c r="H18" s="239">
        <v>2.4</v>
      </c>
      <c r="I18" s="239">
        <v>4</v>
      </c>
      <c r="J18" s="239">
        <v>4</v>
      </c>
      <c r="K18" s="239">
        <v>0</v>
      </c>
      <c r="L18" s="239">
        <v>3.2</v>
      </c>
      <c r="M18" s="239">
        <v>2.4</v>
      </c>
      <c r="N18" s="239">
        <v>4</v>
      </c>
      <c r="O18" s="239">
        <v>1.6</v>
      </c>
      <c r="P18" s="239">
        <v>0.8</v>
      </c>
      <c r="Q18" s="239">
        <v>1.6</v>
      </c>
      <c r="R18" s="239">
        <v>9</v>
      </c>
      <c r="S18" s="239">
        <v>12</v>
      </c>
      <c r="T18" s="239">
        <v>9</v>
      </c>
      <c r="U18" s="239">
        <v>3.75</v>
      </c>
      <c r="V18" s="239">
        <v>3</v>
      </c>
      <c r="W18" s="239">
        <v>3</v>
      </c>
      <c r="X18" s="239">
        <v>3</v>
      </c>
      <c r="Y18" s="239">
        <v>2.25</v>
      </c>
    </row>
    <row r="19" ht="34" customHeight="1" spans="1:25">
      <c r="A19" s="231" t="s">
        <v>60</v>
      </c>
      <c r="B19" s="245" t="s">
        <v>53</v>
      </c>
      <c r="C19" s="239">
        <f t="shared" si="4"/>
        <v>83.78</v>
      </c>
      <c r="D19" s="244">
        <f>权重!C18</f>
        <v>0.0197266272018897</v>
      </c>
      <c r="E19" s="239">
        <v>1.75</v>
      </c>
      <c r="F19" s="239">
        <v>1.05</v>
      </c>
      <c r="G19" s="239">
        <v>3</v>
      </c>
      <c r="H19" s="239">
        <v>2.6</v>
      </c>
      <c r="I19" s="239">
        <v>5</v>
      </c>
      <c r="J19" s="239">
        <v>4</v>
      </c>
      <c r="K19" s="239">
        <v>2.08</v>
      </c>
      <c r="L19" s="239">
        <v>3.2</v>
      </c>
      <c r="M19" s="239">
        <v>1.6</v>
      </c>
      <c r="N19" s="239">
        <v>5</v>
      </c>
      <c r="O19" s="239">
        <v>2</v>
      </c>
      <c r="P19" s="239">
        <v>1</v>
      </c>
      <c r="Q19" s="239">
        <v>2</v>
      </c>
      <c r="R19" s="239">
        <v>10.5</v>
      </c>
      <c r="S19" s="239">
        <f>11.72+1.08</f>
        <v>12.8</v>
      </c>
      <c r="T19" s="239">
        <f>8.6+1</f>
        <v>9.6</v>
      </c>
      <c r="U19" s="239">
        <v>4</v>
      </c>
      <c r="V19" s="239">
        <v>3.2</v>
      </c>
      <c r="W19" s="239">
        <v>3.2</v>
      </c>
      <c r="X19" s="239">
        <v>3.2</v>
      </c>
      <c r="Y19" s="239">
        <v>3</v>
      </c>
    </row>
    <row r="20" ht="34" customHeight="1" spans="1:25">
      <c r="A20" s="252" t="s">
        <v>61</v>
      </c>
      <c r="C20" s="248"/>
      <c r="D20" s="249"/>
      <c r="E20" s="249"/>
      <c r="F20" s="249"/>
      <c r="G20" s="249"/>
      <c r="H20" s="249"/>
      <c r="I20" s="249"/>
      <c r="J20" s="249"/>
      <c r="K20" s="249"/>
      <c r="L20" s="249"/>
      <c r="M20" s="249"/>
      <c r="N20" s="249"/>
      <c r="O20" s="249"/>
      <c r="P20" s="249"/>
      <c r="Q20" s="249"/>
      <c r="R20" s="249"/>
      <c r="S20" s="249"/>
      <c r="T20" s="249"/>
      <c r="U20" s="249"/>
      <c r="V20" s="249"/>
      <c r="W20" s="249"/>
      <c r="X20" s="249"/>
      <c r="Y20" s="249"/>
    </row>
    <row r="21" ht="34" customHeight="1" spans="1:25">
      <c r="C21" s="253"/>
      <c r="S21" s="253"/>
      <c r="T21" s="253"/>
    </row>
  </sheetData>
  <sheetProtection formatCells="0" formatColumns="0" formatRows="0" insertRows="0" insertColumns="0" insertHyperlinks="0" deleteColumns="0" deleteRows="0" sort="0" autoFilter="0" pivotTables="0"/>
  <mergeCells count="15">
    <mergeCell ref="A1:Y1"/>
    <mergeCell ref="A2:Y2"/>
    <mergeCell ref="E3:I3"/>
    <mergeCell ref="J3:Q3"/>
    <mergeCell ref="R3:U3"/>
    <mergeCell ref="V3:Y3"/>
    <mergeCell ref="E4:F4"/>
    <mergeCell ref="G4:H4"/>
    <mergeCell ref="J4:L4"/>
    <mergeCell ref="M4:O4"/>
    <mergeCell ref="P4:Q4"/>
    <mergeCell ref="V4:X4"/>
    <mergeCell ref="A6:B6"/>
    <mergeCell ref="A3:A5"/>
    <mergeCell ref="C3:C5"/>
  </mergeCells>
  <printOptions horizontalCentered="1" verticalCentered="1"/>
  <pageMargins left="0.551181102362205" right="0.708661417322835" top="1.02362204724409" bottom="0.748031496062992" header="0.31496062992126" footer="0.31496062992126"/>
  <pageSetup paperSize="1" scale="44" fitToHeight="0" orientation="landscape" blackAndWhite="1"/>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5"/>
  <sheetViews>
    <sheetView topLeftCell="A49" workbookViewId="0">
      <selection activeCell="H59" sqref="H59"/>
    </sheetView>
  </sheetViews>
  <sheetFormatPr defaultColWidth="8.90909090909091" defaultRowHeight="15.5"/>
  <cols>
    <col min="1" max="2" width="8.90909090909091" style="124"/>
    <col min="3" max="3" width="10.4545454545455" style="124" customWidth="1"/>
    <col min="4" max="4" width="31.2727272727273" style="124" customWidth="1"/>
    <col min="5" max="5" width="7" style="126" customWidth="1"/>
    <col min="6" max="6" width="7.45454545454545" style="157" customWidth="1"/>
    <col min="7" max="7" width="22.5454545454545" style="157" customWidth="1"/>
    <col min="8" max="8" width="27.7272727272727" style="124" customWidth="1"/>
    <col min="9" max="9" width="8.90909090909091" style="124" customWidth="1"/>
    <col min="10" max="253" width="8.90909090909091" style="124"/>
    <col min="254" max="254" width="10.4545454545455" style="124" customWidth="1"/>
    <col min="255" max="255" width="22.4545454545455" style="124" customWidth="1"/>
    <col min="256" max="256" width="7" style="124" customWidth="1"/>
    <col min="257" max="257" width="7.45454545454545" style="124" customWidth="1"/>
    <col min="258" max="258" width="22.9090909090909" style="124" customWidth="1"/>
    <col min="259" max="259" width="33.9090909090909" style="124" customWidth="1"/>
    <col min="260" max="509" width="8.90909090909091" style="124"/>
    <col min="510" max="510" width="10.4545454545455" style="124" customWidth="1"/>
    <col min="511" max="511" width="22.4545454545455" style="124" customWidth="1"/>
    <col min="512" max="512" width="7" style="124" customWidth="1"/>
    <col min="513" max="513" width="7.45454545454545" style="124" customWidth="1"/>
    <col min="514" max="514" width="22.9090909090909" style="124" customWidth="1"/>
    <col min="515" max="515" width="33.9090909090909" style="124" customWidth="1"/>
    <col min="516" max="765" width="8.90909090909091" style="124"/>
    <col min="766" max="766" width="10.4545454545455" style="124" customWidth="1"/>
    <col min="767" max="767" width="22.4545454545455" style="124" customWidth="1"/>
    <col min="768" max="768" width="7" style="124" customWidth="1"/>
    <col min="769" max="769" width="7.45454545454545" style="124" customWidth="1"/>
    <col min="770" max="770" width="22.9090909090909" style="124" customWidth="1"/>
    <col min="771" max="771" width="33.9090909090909" style="124" customWidth="1"/>
    <col min="772" max="1021" width="8.90909090909091" style="124"/>
    <col min="1022" max="1022" width="10.4545454545455" style="124" customWidth="1"/>
    <col min="1023" max="1023" width="22.4545454545455" style="124" customWidth="1"/>
    <col min="1024" max="1024" width="7" style="124" customWidth="1"/>
    <col min="1025" max="1025" width="7.45454545454545" style="124" customWidth="1"/>
    <col min="1026" max="1026" width="22.9090909090909" style="124" customWidth="1"/>
    <col min="1027" max="1027" width="33.9090909090909" style="124" customWidth="1"/>
    <col min="1028" max="1277" width="8.90909090909091" style="124"/>
    <col min="1278" max="1278" width="10.4545454545455" style="124" customWidth="1"/>
    <col min="1279" max="1279" width="22.4545454545455" style="124" customWidth="1"/>
    <col min="1280" max="1280" width="7" style="124" customWidth="1"/>
    <col min="1281" max="1281" width="7.45454545454545" style="124" customWidth="1"/>
    <col min="1282" max="1282" width="22.9090909090909" style="124" customWidth="1"/>
    <col min="1283" max="1283" width="33.9090909090909" style="124" customWidth="1"/>
    <col min="1284" max="1533" width="8.90909090909091" style="124"/>
    <col min="1534" max="1534" width="10.4545454545455" style="124" customWidth="1"/>
    <col min="1535" max="1535" width="22.4545454545455" style="124" customWidth="1"/>
    <col min="1536" max="1536" width="7" style="124" customWidth="1"/>
    <col min="1537" max="1537" width="7.45454545454545" style="124" customWidth="1"/>
    <col min="1538" max="1538" width="22.9090909090909" style="124" customWidth="1"/>
    <col min="1539" max="1539" width="33.9090909090909" style="124" customWidth="1"/>
    <col min="1540" max="1789" width="8.90909090909091" style="124"/>
    <col min="1790" max="1790" width="10.4545454545455" style="124" customWidth="1"/>
    <col min="1791" max="1791" width="22.4545454545455" style="124" customWidth="1"/>
    <col min="1792" max="1792" width="7" style="124" customWidth="1"/>
    <col min="1793" max="1793" width="7.45454545454545" style="124" customWidth="1"/>
    <col min="1794" max="1794" width="22.9090909090909" style="124" customWidth="1"/>
    <col min="1795" max="1795" width="33.9090909090909" style="124" customWidth="1"/>
    <col min="1796" max="2045" width="8.90909090909091" style="124"/>
    <col min="2046" max="2046" width="10.4545454545455" style="124" customWidth="1"/>
    <col min="2047" max="2047" width="22.4545454545455" style="124" customWidth="1"/>
    <col min="2048" max="2048" width="7" style="124" customWidth="1"/>
    <col min="2049" max="2049" width="7.45454545454545" style="124" customWidth="1"/>
    <col min="2050" max="2050" width="22.9090909090909" style="124" customWidth="1"/>
    <col min="2051" max="2051" width="33.9090909090909" style="124" customWidth="1"/>
    <col min="2052" max="2301" width="8.90909090909091" style="124"/>
    <col min="2302" max="2302" width="10.4545454545455" style="124" customWidth="1"/>
    <col min="2303" max="2303" width="22.4545454545455" style="124" customWidth="1"/>
    <col min="2304" max="2304" width="7" style="124" customWidth="1"/>
    <col min="2305" max="2305" width="7.45454545454545" style="124" customWidth="1"/>
    <col min="2306" max="2306" width="22.9090909090909" style="124" customWidth="1"/>
    <col min="2307" max="2307" width="33.9090909090909" style="124" customWidth="1"/>
    <col min="2308" max="2557" width="8.90909090909091" style="124"/>
    <col min="2558" max="2558" width="10.4545454545455" style="124" customWidth="1"/>
    <col min="2559" max="2559" width="22.4545454545455" style="124" customWidth="1"/>
    <col min="2560" max="2560" width="7" style="124" customWidth="1"/>
    <col min="2561" max="2561" width="7.45454545454545" style="124" customWidth="1"/>
    <col min="2562" max="2562" width="22.9090909090909" style="124" customWidth="1"/>
    <col min="2563" max="2563" width="33.9090909090909" style="124" customWidth="1"/>
    <col min="2564" max="2813" width="8.90909090909091" style="124"/>
    <col min="2814" max="2814" width="10.4545454545455" style="124" customWidth="1"/>
    <col min="2815" max="2815" width="22.4545454545455" style="124" customWidth="1"/>
    <col min="2816" max="2816" width="7" style="124" customWidth="1"/>
    <col min="2817" max="2817" width="7.45454545454545" style="124" customWidth="1"/>
    <col min="2818" max="2818" width="22.9090909090909" style="124" customWidth="1"/>
    <col min="2819" max="2819" width="33.9090909090909" style="124" customWidth="1"/>
    <col min="2820" max="3069" width="8.90909090909091" style="124"/>
    <col min="3070" max="3070" width="10.4545454545455" style="124" customWidth="1"/>
    <col min="3071" max="3071" width="22.4545454545455" style="124" customWidth="1"/>
    <col min="3072" max="3072" width="7" style="124" customWidth="1"/>
    <col min="3073" max="3073" width="7.45454545454545" style="124" customWidth="1"/>
    <col min="3074" max="3074" width="22.9090909090909" style="124" customWidth="1"/>
    <col min="3075" max="3075" width="33.9090909090909" style="124" customWidth="1"/>
    <col min="3076" max="3325" width="8.90909090909091" style="124"/>
    <col min="3326" max="3326" width="10.4545454545455" style="124" customWidth="1"/>
    <col min="3327" max="3327" width="22.4545454545455" style="124" customWidth="1"/>
    <col min="3328" max="3328" width="7" style="124" customWidth="1"/>
    <col min="3329" max="3329" width="7.45454545454545" style="124" customWidth="1"/>
    <col min="3330" max="3330" width="22.9090909090909" style="124" customWidth="1"/>
    <col min="3331" max="3331" width="33.9090909090909" style="124" customWidth="1"/>
    <col min="3332" max="3581" width="8.90909090909091" style="124"/>
    <col min="3582" max="3582" width="10.4545454545455" style="124" customWidth="1"/>
    <col min="3583" max="3583" width="22.4545454545455" style="124" customWidth="1"/>
    <col min="3584" max="3584" width="7" style="124" customWidth="1"/>
    <col min="3585" max="3585" width="7.45454545454545" style="124" customWidth="1"/>
    <col min="3586" max="3586" width="22.9090909090909" style="124" customWidth="1"/>
    <col min="3587" max="3587" width="33.9090909090909" style="124" customWidth="1"/>
    <col min="3588" max="3837" width="8.90909090909091" style="124"/>
    <col min="3838" max="3838" width="10.4545454545455" style="124" customWidth="1"/>
    <col min="3839" max="3839" width="22.4545454545455" style="124" customWidth="1"/>
    <col min="3840" max="3840" width="7" style="124" customWidth="1"/>
    <col min="3841" max="3841" width="7.45454545454545" style="124" customWidth="1"/>
    <col min="3842" max="3842" width="22.9090909090909" style="124" customWidth="1"/>
    <col min="3843" max="3843" width="33.9090909090909" style="124" customWidth="1"/>
    <col min="3844" max="4093" width="8.90909090909091" style="124"/>
    <col min="4094" max="4094" width="10.4545454545455" style="124" customWidth="1"/>
    <col min="4095" max="4095" width="22.4545454545455" style="124" customWidth="1"/>
    <col min="4096" max="4096" width="7" style="124" customWidth="1"/>
    <col min="4097" max="4097" width="7.45454545454545" style="124" customWidth="1"/>
    <col min="4098" max="4098" width="22.9090909090909" style="124" customWidth="1"/>
    <col min="4099" max="4099" width="33.9090909090909" style="124" customWidth="1"/>
    <col min="4100" max="4349" width="8.90909090909091" style="124"/>
    <col min="4350" max="4350" width="10.4545454545455" style="124" customWidth="1"/>
    <col min="4351" max="4351" width="22.4545454545455" style="124" customWidth="1"/>
    <col min="4352" max="4352" width="7" style="124" customWidth="1"/>
    <col min="4353" max="4353" width="7.45454545454545" style="124" customWidth="1"/>
    <col min="4354" max="4354" width="22.9090909090909" style="124" customWidth="1"/>
    <col min="4355" max="4355" width="33.9090909090909" style="124" customWidth="1"/>
    <col min="4356" max="4605" width="8.90909090909091" style="124"/>
    <col min="4606" max="4606" width="10.4545454545455" style="124" customWidth="1"/>
    <col min="4607" max="4607" width="22.4545454545455" style="124" customWidth="1"/>
    <col min="4608" max="4608" width="7" style="124" customWidth="1"/>
    <col min="4609" max="4609" width="7.45454545454545" style="124" customWidth="1"/>
    <col min="4610" max="4610" width="22.9090909090909" style="124" customWidth="1"/>
    <col min="4611" max="4611" width="33.9090909090909" style="124" customWidth="1"/>
    <col min="4612" max="4861" width="8.90909090909091" style="124"/>
    <col min="4862" max="4862" width="10.4545454545455" style="124" customWidth="1"/>
    <col min="4863" max="4863" width="22.4545454545455" style="124" customWidth="1"/>
    <col min="4864" max="4864" width="7" style="124" customWidth="1"/>
    <col min="4865" max="4865" width="7.45454545454545" style="124" customWidth="1"/>
    <col min="4866" max="4866" width="22.9090909090909" style="124" customWidth="1"/>
    <col min="4867" max="4867" width="33.9090909090909" style="124" customWidth="1"/>
    <col min="4868" max="5117" width="8.90909090909091" style="124"/>
    <col min="5118" max="5118" width="10.4545454545455" style="124" customWidth="1"/>
    <col min="5119" max="5119" width="22.4545454545455" style="124" customWidth="1"/>
    <col min="5120" max="5120" width="7" style="124" customWidth="1"/>
    <col min="5121" max="5121" width="7.45454545454545" style="124" customWidth="1"/>
    <col min="5122" max="5122" width="22.9090909090909" style="124" customWidth="1"/>
    <col min="5123" max="5123" width="33.9090909090909" style="124" customWidth="1"/>
    <col min="5124" max="5373" width="8.90909090909091" style="124"/>
    <col min="5374" max="5374" width="10.4545454545455" style="124" customWidth="1"/>
    <col min="5375" max="5375" width="22.4545454545455" style="124" customWidth="1"/>
    <col min="5376" max="5376" width="7" style="124" customWidth="1"/>
    <col min="5377" max="5377" width="7.45454545454545" style="124" customWidth="1"/>
    <col min="5378" max="5378" width="22.9090909090909" style="124" customWidth="1"/>
    <col min="5379" max="5379" width="33.9090909090909" style="124" customWidth="1"/>
    <col min="5380" max="5629" width="8.90909090909091" style="124"/>
    <col min="5630" max="5630" width="10.4545454545455" style="124" customWidth="1"/>
    <col min="5631" max="5631" width="22.4545454545455" style="124" customWidth="1"/>
    <col min="5632" max="5632" width="7" style="124" customWidth="1"/>
    <col min="5633" max="5633" width="7.45454545454545" style="124" customWidth="1"/>
    <col min="5634" max="5634" width="22.9090909090909" style="124" customWidth="1"/>
    <col min="5635" max="5635" width="33.9090909090909" style="124" customWidth="1"/>
    <col min="5636" max="5885" width="8.90909090909091" style="124"/>
    <col min="5886" max="5886" width="10.4545454545455" style="124" customWidth="1"/>
    <col min="5887" max="5887" width="22.4545454545455" style="124" customWidth="1"/>
    <col min="5888" max="5888" width="7" style="124" customWidth="1"/>
    <col min="5889" max="5889" width="7.45454545454545" style="124" customWidth="1"/>
    <col min="5890" max="5890" width="22.9090909090909" style="124" customWidth="1"/>
    <col min="5891" max="5891" width="33.9090909090909" style="124" customWidth="1"/>
    <col min="5892" max="6141" width="8.90909090909091" style="124"/>
    <col min="6142" max="6142" width="10.4545454545455" style="124" customWidth="1"/>
    <col min="6143" max="6143" width="22.4545454545455" style="124" customWidth="1"/>
    <col min="6144" max="6144" width="7" style="124" customWidth="1"/>
    <col min="6145" max="6145" width="7.45454545454545" style="124" customWidth="1"/>
    <col min="6146" max="6146" width="22.9090909090909" style="124" customWidth="1"/>
    <col min="6147" max="6147" width="33.9090909090909" style="124" customWidth="1"/>
    <col min="6148" max="6397" width="8.90909090909091" style="124"/>
    <col min="6398" max="6398" width="10.4545454545455" style="124" customWidth="1"/>
    <col min="6399" max="6399" width="22.4545454545455" style="124" customWidth="1"/>
    <col min="6400" max="6400" width="7" style="124" customWidth="1"/>
    <col min="6401" max="6401" width="7.45454545454545" style="124" customWidth="1"/>
    <col min="6402" max="6402" width="22.9090909090909" style="124" customWidth="1"/>
    <col min="6403" max="6403" width="33.9090909090909" style="124" customWidth="1"/>
    <col min="6404" max="6653" width="8.90909090909091" style="124"/>
    <col min="6654" max="6654" width="10.4545454545455" style="124" customWidth="1"/>
    <col min="6655" max="6655" width="22.4545454545455" style="124" customWidth="1"/>
    <col min="6656" max="6656" width="7" style="124" customWidth="1"/>
    <col min="6657" max="6657" width="7.45454545454545" style="124" customWidth="1"/>
    <col min="6658" max="6658" width="22.9090909090909" style="124" customWidth="1"/>
    <col min="6659" max="6659" width="33.9090909090909" style="124" customWidth="1"/>
    <col min="6660" max="6909" width="8.90909090909091" style="124"/>
    <col min="6910" max="6910" width="10.4545454545455" style="124" customWidth="1"/>
    <col min="6911" max="6911" width="22.4545454545455" style="124" customWidth="1"/>
    <col min="6912" max="6912" width="7" style="124" customWidth="1"/>
    <col min="6913" max="6913" width="7.45454545454545" style="124" customWidth="1"/>
    <col min="6914" max="6914" width="22.9090909090909" style="124" customWidth="1"/>
    <col min="6915" max="6915" width="33.9090909090909" style="124" customWidth="1"/>
    <col min="6916" max="7165" width="8.90909090909091" style="124"/>
    <col min="7166" max="7166" width="10.4545454545455" style="124" customWidth="1"/>
    <col min="7167" max="7167" width="22.4545454545455" style="124" customWidth="1"/>
    <col min="7168" max="7168" width="7" style="124" customWidth="1"/>
    <col min="7169" max="7169" width="7.45454545454545" style="124" customWidth="1"/>
    <col min="7170" max="7170" width="22.9090909090909" style="124" customWidth="1"/>
    <col min="7171" max="7171" width="33.9090909090909" style="124" customWidth="1"/>
    <col min="7172" max="7421" width="8.90909090909091" style="124"/>
    <col min="7422" max="7422" width="10.4545454545455" style="124" customWidth="1"/>
    <col min="7423" max="7423" width="22.4545454545455" style="124" customWidth="1"/>
    <col min="7424" max="7424" width="7" style="124" customWidth="1"/>
    <col min="7425" max="7425" width="7.45454545454545" style="124" customWidth="1"/>
    <col min="7426" max="7426" width="22.9090909090909" style="124" customWidth="1"/>
    <col min="7427" max="7427" width="33.9090909090909" style="124" customWidth="1"/>
    <col min="7428" max="7677" width="8.90909090909091" style="124"/>
    <col min="7678" max="7678" width="10.4545454545455" style="124" customWidth="1"/>
    <col min="7679" max="7679" width="22.4545454545455" style="124" customWidth="1"/>
    <col min="7680" max="7680" width="7" style="124" customWidth="1"/>
    <col min="7681" max="7681" width="7.45454545454545" style="124" customWidth="1"/>
    <col min="7682" max="7682" width="22.9090909090909" style="124" customWidth="1"/>
    <col min="7683" max="7683" width="33.9090909090909" style="124" customWidth="1"/>
    <col min="7684" max="7933" width="8.90909090909091" style="124"/>
    <col min="7934" max="7934" width="10.4545454545455" style="124" customWidth="1"/>
    <col min="7935" max="7935" width="22.4545454545455" style="124" customWidth="1"/>
    <col min="7936" max="7936" width="7" style="124" customWidth="1"/>
    <col min="7937" max="7937" width="7.45454545454545" style="124" customWidth="1"/>
    <col min="7938" max="7938" width="22.9090909090909" style="124" customWidth="1"/>
    <col min="7939" max="7939" width="33.9090909090909" style="124" customWidth="1"/>
    <col min="7940" max="8189" width="8.90909090909091" style="124"/>
    <col min="8190" max="8190" width="10.4545454545455" style="124" customWidth="1"/>
    <col min="8191" max="8191" width="22.4545454545455" style="124" customWidth="1"/>
    <col min="8192" max="8192" width="7" style="124" customWidth="1"/>
    <col min="8193" max="8193" width="7.45454545454545" style="124" customWidth="1"/>
    <col min="8194" max="8194" width="22.9090909090909" style="124" customWidth="1"/>
    <col min="8195" max="8195" width="33.9090909090909" style="124" customWidth="1"/>
    <col min="8196" max="8445" width="8.90909090909091" style="124"/>
    <col min="8446" max="8446" width="10.4545454545455" style="124" customWidth="1"/>
    <col min="8447" max="8447" width="22.4545454545455" style="124" customWidth="1"/>
    <col min="8448" max="8448" width="7" style="124" customWidth="1"/>
    <col min="8449" max="8449" width="7.45454545454545" style="124" customWidth="1"/>
    <col min="8450" max="8450" width="22.9090909090909" style="124" customWidth="1"/>
    <col min="8451" max="8451" width="33.9090909090909" style="124" customWidth="1"/>
    <col min="8452" max="8701" width="8.90909090909091" style="124"/>
    <col min="8702" max="8702" width="10.4545454545455" style="124" customWidth="1"/>
    <col min="8703" max="8703" width="22.4545454545455" style="124" customWidth="1"/>
    <col min="8704" max="8704" width="7" style="124" customWidth="1"/>
    <col min="8705" max="8705" width="7.45454545454545" style="124" customWidth="1"/>
    <col min="8706" max="8706" width="22.9090909090909" style="124" customWidth="1"/>
    <col min="8707" max="8707" width="33.9090909090909" style="124" customWidth="1"/>
    <col min="8708" max="8957" width="8.90909090909091" style="124"/>
    <col min="8958" max="8958" width="10.4545454545455" style="124" customWidth="1"/>
    <col min="8959" max="8959" width="22.4545454545455" style="124" customWidth="1"/>
    <col min="8960" max="8960" width="7" style="124" customWidth="1"/>
    <col min="8961" max="8961" width="7.45454545454545" style="124" customWidth="1"/>
    <col min="8962" max="8962" width="22.9090909090909" style="124" customWidth="1"/>
    <col min="8963" max="8963" width="33.9090909090909" style="124" customWidth="1"/>
    <col min="8964" max="9213" width="8.90909090909091" style="124"/>
    <col min="9214" max="9214" width="10.4545454545455" style="124" customWidth="1"/>
    <col min="9215" max="9215" width="22.4545454545455" style="124" customWidth="1"/>
    <col min="9216" max="9216" width="7" style="124" customWidth="1"/>
    <col min="9217" max="9217" width="7.45454545454545" style="124" customWidth="1"/>
    <col min="9218" max="9218" width="22.9090909090909" style="124" customWidth="1"/>
    <col min="9219" max="9219" width="33.9090909090909" style="124" customWidth="1"/>
    <col min="9220" max="9469" width="8.90909090909091" style="124"/>
    <col min="9470" max="9470" width="10.4545454545455" style="124" customWidth="1"/>
    <col min="9471" max="9471" width="22.4545454545455" style="124" customWidth="1"/>
    <col min="9472" max="9472" width="7" style="124" customWidth="1"/>
    <col min="9473" max="9473" width="7.45454545454545" style="124" customWidth="1"/>
    <col min="9474" max="9474" width="22.9090909090909" style="124" customWidth="1"/>
    <col min="9475" max="9475" width="33.9090909090909" style="124" customWidth="1"/>
    <col min="9476" max="9725" width="8.90909090909091" style="124"/>
    <col min="9726" max="9726" width="10.4545454545455" style="124" customWidth="1"/>
    <col min="9727" max="9727" width="22.4545454545455" style="124" customWidth="1"/>
    <col min="9728" max="9728" width="7" style="124" customWidth="1"/>
    <col min="9729" max="9729" width="7.45454545454545" style="124" customWidth="1"/>
    <col min="9730" max="9730" width="22.9090909090909" style="124" customWidth="1"/>
    <col min="9731" max="9731" width="33.9090909090909" style="124" customWidth="1"/>
    <col min="9732" max="9981" width="8.90909090909091" style="124"/>
    <col min="9982" max="9982" width="10.4545454545455" style="124" customWidth="1"/>
    <col min="9983" max="9983" width="22.4545454545455" style="124" customWidth="1"/>
    <col min="9984" max="9984" width="7" style="124" customWidth="1"/>
    <col min="9985" max="9985" width="7.45454545454545" style="124" customWidth="1"/>
    <col min="9986" max="9986" width="22.9090909090909" style="124" customWidth="1"/>
    <col min="9987" max="9987" width="33.9090909090909" style="124" customWidth="1"/>
    <col min="9988" max="10237" width="8.90909090909091" style="124"/>
    <col min="10238" max="10238" width="10.4545454545455" style="124" customWidth="1"/>
    <col min="10239" max="10239" width="22.4545454545455" style="124" customWidth="1"/>
    <col min="10240" max="10240" width="7" style="124" customWidth="1"/>
    <col min="10241" max="10241" width="7.45454545454545" style="124" customWidth="1"/>
    <col min="10242" max="10242" width="22.9090909090909" style="124" customWidth="1"/>
    <col min="10243" max="10243" width="33.9090909090909" style="124" customWidth="1"/>
    <col min="10244" max="10493" width="8.90909090909091" style="124"/>
    <col min="10494" max="10494" width="10.4545454545455" style="124" customWidth="1"/>
    <col min="10495" max="10495" width="22.4545454545455" style="124" customWidth="1"/>
    <col min="10496" max="10496" width="7" style="124" customWidth="1"/>
    <col min="10497" max="10497" width="7.45454545454545" style="124" customWidth="1"/>
    <col min="10498" max="10498" width="22.9090909090909" style="124" customWidth="1"/>
    <col min="10499" max="10499" width="33.9090909090909" style="124" customWidth="1"/>
    <col min="10500" max="10749" width="8.90909090909091" style="124"/>
    <col min="10750" max="10750" width="10.4545454545455" style="124" customWidth="1"/>
    <col min="10751" max="10751" width="22.4545454545455" style="124" customWidth="1"/>
    <col min="10752" max="10752" width="7" style="124" customWidth="1"/>
    <col min="10753" max="10753" width="7.45454545454545" style="124" customWidth="1"/>
    <col min="10754" max="10754" width="22.9090909090909" style="124" customWidth="1"/>
    <col min="10755" max="10755" width="33.9090909090909" style="124" customWidth="1"/>
    <col min="10756" max="11005" width="8.90909090909091" style="124"/>
    <col min="11006" max="11006" width="10.4545454545455" style="124" customWidth="1"/>
    <col min="11007" max="11007" width="22.4545454545455" style="124" customWidth="1"/>
    <col min="11008" max="11008" width="7" style="124" customWidth="1"/>
    <col min="11009" max="11009" width="7.45454545454545" style="124" customWidth="1"/>
    <col min="11010" max="11010" width="22.9090909090909" style="124" customWidth="1"/>
    <col min="11011" max="11011" width="33.9090909090909" style="124" customWidth="1"/>
    <col min="11012" max="11261" width="8.90909090909091" style="124"/>
    <col min="11262" max="11262" width="10.4545454545455" style="124" customWidth="1"/>
    <col min="11263" max="11263" width="22.4545454545455" style="124" customWidth="1"/>
    <col min="11264" max="11264" width="7" style="124" customWidth="1"/>
    <col min="11265" max="11265" width="7.45454545454545" style="124" customWidth="1"/>
    <col min="11266" max="11266" width="22.9090909090909" style="124" customWidth="1"/>
    <col min="11267" max="11267" width="33.9090909090909" style="124" customWidth="1"/>
    <col min="11268" max="11517" width="8.90909090909091" style="124"/>
    <col min="11518" max="11518" width="10.4545454545455" style="124" customWidth="1"/>
    <col min="11519" max="11519" width="22.4545454545455" style="124" customWidth="1"/>
    <col min="11520" max="11520" width="7" style="124" customWidth="1"/>
    <col min="11521" max="11521" width="7.45454545454545" style="124" customWidth="1"/>
    <col min="11522" max="11522" width="22.9090909090909" style="124" customWidth="1"/>
    <col min="11523" max="11523" width="33.9090909090909" style="124" customWidth="1"/>
    <col min="11524" max="11773" width="8.90909090909091" style="124"/>
    <col min="11774" max="11774" width="10.4545454545455" style="124" customWidth="1"/>
    <col min="11775" max="11775" width="22.4545454545455" style="124" customWidth="1"/>
    <col min="11776" max="11776" width="7" style="124" customWidth="1"/>
    <col min="11777" max="11777" width="7.45454545454545" style="124" customWidth="1"/>
    <col min="11778" max="11778" width="22.9090909090909" style="124" customWidth="1"/>
    <col min="11779" max="11779" width="33.9090909090909" style="124" customWidth="1"/>
    <col min="11780" max="12029" width="8.90909090909091" style="124"/>
    <col min="12030" max="12030" width="10.4545454545455" style="124" customWidth="1"/>
    <col min="12031" max="12031" width="22.4545454545455" style="124" customWidth="1"/>
    <col min="12032" max="12032" width="7" style="124" customWidth="1"/>
    <col min="12033" max="12033" width="7.45454545454545" style="124" customWidth="1"/>
    <col min="12034" max="12034" width="22.9090909090909" style="124" customWidth="1"/>
    <col min="12035" max="12035" width="33.9090909090909" style="124" customWidth="1"/>
    <col min="12036" max="12285" width="8.90909090909091" style="124"/>
    <col min="12286" max="12286" width="10.4545454545455" style="124" customWidth="1"/>
    <col min="12287" max="12287" width="22.4545454545455" style="124" customWidth="1"/>
    <col min="12288" max="12288" width="7" style="124" customWidth="1"/>
    <col min="12289" max="12289" width="7.45454545454545" style="124" customWidth="1"/>
    <col min="12290" max="12290" width="22.9090909090909" style="124" customWidth="1"/>
    <col min="12291" max="12291" width="33.9090909090909" style="124" customWidth="1"/>
    <col min="12292" max="12541" width="8.90909090909091" style="124"/>
    <col min="12542" max="12542" width="10.4545454545455" style="124" customWidth="1"/>
    <col min="12543" max="12543" width="22.4545454545455" style="124" customWidth="1"/>
    <col min="12544" max="12544" width="7" style="124" customWidth="1"/>
    <col min="12545" max="12545" width="7.45454545454545" style="124" customWidth="1"/>
    <col min="12546" max="12546" width="22.9090909090909" style="124" customWidth="1"/>
    <col min="12547" max="12547" width="33.9090909090909" style="124" customWidth="1"/>
    <col min="12548" max="12797" width="8.90909090909091" style="124"/>
    <col min="12798" max="12798" width="10.4545454545455" style="124" customWidth="1"/>
    <col min="12799" max="12799" width="22.4545454545455" style="124" customWidth="1"/>
    <col min="12800" max="12800" width="7" style="124" customWidth="1"/>
    <col min="12801" max="12801" width="7.45454545454545" style="124" customWidth="1"/>
    <col min="12802" max="12802" width="22.9090909090909" style="124" customWidth="1"/>
    <col min="12803" max="12803" width="33.9090909090909" style="124" customWidth="1"/>
    <col min="12804" max="13053" width="8.90909090909091" style="124"/>
    <col min="13054" max="13054" width="10.4545454545455" style="124" customWidth="1"/>
    <col min="13055" max="13055" width="22.4545454545455" style="124" customWidth="1"/>
    <col min="13056" max="13056" width="7" style="124" customWidth="1"/>
    <col min="13057" max="13057" width="7.45454545454545" style="124" customWidth="1"/>
    <col min="13058" max="13058" width="22.9090909090909" style="124" customWidth="1"/>
    <col min="13059" max="13059" width="33.9090909090909" style="124" customWidth="1"/>
    <col min="13060" max="13309" width="8.90909090909091" style="124"/>
    <col min="13310" max="13310" width="10.4545454545455" style="124" customWidth="1"/>
    <col min="13311" max="13311" width="22.4545454545455" style="124" customWidth="1"/>
    <col min="13312" max="13312" width="7" style="124" customWidth="1"/>
    <col min="13313" max="13313" width="7.45454545454545" style="124" customWidth="1"/>
    <col min="13314" max="13314" width="22.9090909090909" style="124" customWidth="1"/>
    <col min="13315" max="13315" width="33.9090909090909" style="124" customWidth="1"/>
    <col min="13316" max="13565" width="8.90909090909091" style="124"/>
    <col min="13566" max="13566" width="10.4545454545455" style="124" customWidth="1"/>
    <col min="13567" max="13567" width="22.4545454545455" style="124" customWidth="1"/>
    <col min="13568" max="13568" width="7" style="124" customWidth="1"/>
    <col min="13569" max="13569" width="7.45454545454545" style="124" customWidth="1"/>
    <col min="13570" max="13570" width="22.9090909090909" style="124" customWidth="1"/>
    <col min="13571" max="13571" width="33.9090909090909" style="124" customWidth="1"/>
    <col min="13572" max="13821" width="8.90909090909091" style="124"/>
    <col min="13822" max="13822" width="10.4545454545455" style="124" customWidth="1"/>
    <col min="13823" max="13823" width="22.4545454545455" style="124" customWidth="1"/>
    <col min="13824" max="13824" width="7" style="124" customWidth="1"/>
    <col min="13825" max="13825" width="7.45454545454545" style="124" customWidth="1"/>
    <col min="13826" max="13826" width="22.9090909090909" style="124" customWidth="1"/>
    <col min="13827" max="13827" width="33.9090909090909" style="124" customWidth="1"/>
    <col min="13828" max="14077" width="8.90909090909091" style="124"/>
    <col min="14078" max="14078" width="10.4545454545455" style="124" customWidth="1"/>
    <col min="14079" max="14079" width="22.4545454545455" style="124" customWidth="1"/>
    <col min="14080" max="14080" width="7" style="124" customWidth="1"/>
    <col min="14081" max="14081" width="7.45454545454545" style="124" customWidth="1"/>
    <col min="14082" max="14082" width="22.9090909090909" style="124" customWidth="1"/>
    <col min="14083" max="14083" width="33.9090909090909" style="124" customWidth="1"/>
    <col min="14084" max="14333" width="8.90909090909091" style="124"/>
    <col min="14334" max="14334" width="10.4545454545455" style="124" customWidth="1"/>
    <col min="14335" max="14335" width="22.4545454545455" style="124" customWidth="1"/>
    <col min="14336" max="14336" width="7" style="124" customWidth="1"/>
    <col min="14337" max="14337" width="7.45454545454545" style="124" customWidth="1"/>
    <col min="14338" max="14338" width="22.9090909090909" style="124" customWidth="1"/>
    <col min="14339" max="14339" width="33.9090909090909" style="124" customWidth="1"/>
    <col min="14340" max="14589" width="8.90909090909091" style="124"/>
    <col min="14590" max="14590" width="10.4545454545455" style="124" customWidth="1"/>
    <col min="14591" max="14591" width="22.4545454545455" style="124" customWidth="1"/>
    <col min="14592" max="14592" width="7" style="124" customWidth="1"/>
    <col min="14593" max="14593" width="7.45454545454545" style="124" customWidth="1"/>
    <col min="14594" max="14594" width="22.9090909090909" style="124" customWidth="1"/>
    <col min="14595" max="14595" width="33.9090909090909" style="124" customWidth="1"/>
    <col min="14596" max="14845" width="8.90909090909091" style="124"/>
    <col min="14846" max="14846" width="10.4545454545455" style="124" customWidth="1"/>
    <col min="14847" max="14847" width="22.4545454545455" style="124" customWidth="1"/>
    <col min="14848" max="14848" width="7" style="124" customWidth="1"/>
    <col min="14849" max="14849" width="7.45454545454545" style="124" customWidth="1"/>
    <col min="14850" max="14850" width="22.9090909090909" style="124" customWidth="1"/>
    <col min="14851" max="14851" width="33.9090909090909" style="124" customWidth="1"/>
    <col min="14852" max="15101" width="8.90909090909091" style="124"/>
    <col min="15102" max="15102" width="10.4545454545455" style="124" customWidth="1"/>
    <col min="15103" max="15103" width="22.4545454545455" style="124" customWidth="1"/>
    <col min="15104" max="15104" width="7" style="124" customWidth="1"/>
    <col min="15105" max="15105" width="7.45454545454545" style="124" customWidth="1"/>
    <col min="15106" max="15106" width="22.9090909090909" style="124" customWidth="1"/>
    <col min="15107" max="15107" width="33.9090909090909" style="124" customWidth="1"/>
    <col min="15108" max="15357" width="8.90909090909091" style="124"/>
    <col min="15358" max="15358" width="10.4545454545455" style="124" customWidth="1"/>
    <col min="15359" max="15359" width="22.4545454545455" style="124" customWidth="1"/>
    <col min="15360" max="15360" width="7" style="124" customWidth="1"/>
    <col min="15361" max="15361" width="7.45454545454545" style="124" customWidth="1"/>
    <col min="15362" max="15362" width="22.9090909090909" style="124" customWidth="1"/>
    <col min="15363" max="15363" width="33.9090909090909" style="124" customWidth="1"/>
    <col min="15364" max="15613" width="8.90909090909091" style="124"/>
    <col min="15614" max="15614" width="10.4545454545455" style="124" customWidth="1"/>
    <col min="15615" max="15615" width="22.4545454545455" style="124" customWidth="1"/>
    <col min="15616" max="15616" width="7" style="124" customWidth="1"/>
    <col min="15617" max="15617" width="7.45454545454545" style="124" customWidth="1"/>
    <col min="15618" max="15618" width="22.9090909090909" style="124" customWidth="1"/>
    <col min="15619" max="15619" width="33.9090909090909" style="124" customWidth="1"/>
    <col min="15620" max="15869" width="8.90909090909091" style="124"/>
    <col min="15870" max="15870" width="10.4545454545455" style="124" customWidth="1"/>
    <col min="15871" max="15871" width="22.4545454545455" style="124" customWidth="1"/>
    <col min="15872" max="15872" width="7" style="124" customWidth="1"/>
    <col min="15873" max="15873" width="7.45454545454545" style="124" customWidth="1"/>
    <col min="15874" max="15874" width="22.9090909090909" style="124" customWidth="1"/>
    <col min="15875" max="15875" width="33.9090909090909" style="124" customWidth="1"/>
    <col min="15876" max="16125" width="8.90909090909091" style="124"/>
    <col min="16126" max="16126" width="10.4545454545455" style="124" customWidth="1"/>
    <col min="16127" max="16127" width="22.4545454545455" style="124" customWidth="1"/>
    <col min="16128" max="16128" width="7" style="124" customWidth="1"/>
    <col min="16129" max="16129" width="7.45454545454545" style="124" customWidth="1"/>
    <col min="16130" max="16130" width="22.9090909090909" style="124" customWidth="1"/>
    <col min="16131" max="16131" width="33.9090909090909" style="124" customWidth="1"/>
    <col min="16132" max="16384" width="8.90909090909091" style="124"/>
  </cols>
  <sheetData>
    <row r="1" spans="1:11">
      <c r="A1" s="158" t="s">
        <v>102</v>
      </c>
      <c r="B1" s="128"/>
      <c r="H1" s="129"/>
    </row>
    <row r="2" ht="22.5" spans="1:11">
      <c r="A2" s="130" t="s">
        <v>103</v>
      </c>
      <c r="B2" s="130"/>
      <c r="C2" s="130"/>
      <c r="D2" s="130"/>
      <c r="E2" s="130"/>
      <c r="F2" s="130"/>
      <c r="G2" s="130"/>
      <c r="H2" s="130"/>
      <c r="J2" s="125"/>
      <c r="K2" s="125"/>
    </row>
    <row r="3" s="125" customFormat="1" ht="14" spans="1:11">
      <c r="A3" s="159" t="s">
        <v>104</v>
      </c>
      <c r="B3" s="159" t="s">
        <v>105</v>
      </c>
      <c r="C3" s="159" t="s">
        <v>106</v>
      </c>
      <c r="D3" s="159" t="s">
        <v>107</v>
      </c>
      <c r="E3" s="160" t="s">
        <v>108</v>
      </c>
      <c r="F3" s="160" t="s">
        <v>109</v>
      </c>
      <c r="G3" s="160" t="s">
        <v>110</v>
      </c>
      <c r="H3" s="161" t="s">
        <v>111</v>
      </c>
    </row>
    <row r="4" s="125" customFormat="1" ht="70" spans="1:11">
      <c r="A4" s="131" t="s">
        <v>112</v>
      </c>
      <c r="B4" s="131" t="s">
        <v>113</v>
      </c>
      <c r="C4" s="131" t="s">
        <v>114</v>
      </c>
      <c r="D4" s="162" t="s">
        <v>115</v>
      </c>
      <c r="E4" s="132">
        <v>1</v>
      </c>
      <c r="F4" s="132">
        <v>1</v>
      </c>
      <c r="G4" s="132"/>
      <c r="H4" s="135" t="s">
        <v>117</v>
      </c>
    </row>
    <row r="5" s="125" customFormat="1" ht="28" spans="1:11">
      <c r="A5" s="131"/>
      <c r="B5" s="131"/>
      <c r="C5" s="131"/>
      <c r="D5" s="134" t="s">
        <v>118</v>
      </c>
      <c r="E5" s="132">
        <v>0.5</v>
      </c>
      <c r="F5" s="132">
        <v>0.5</v>
      </c>
      <c r="G5" s="132"/>
      <c r="H5" s="135" t="s">
        <v>119</v>
      </c>
    </row>
    <row r="6" s="125" customFormat="1" ht="98" spans="1:11">
      <c r="A6" s="131"/>
      <c r="B6" s="131"/>
      <c r="C6" s="131"/>
      <c r="D6" s="162" t="s">
        <v>120</v>
      </c>
      <c r="E6" s="136">
        <v>0.5</v>
      </c>
      <c r="F6" s="136">
        <v>0.5</v>
      </c>
      <c r="G6" s="136"/>
      <c r="H6" s="162" t="s">
        <v>121</v>
      </c>
    </row>
    <row r="7" s="125" customFormat="1" ht="28" spans="1:11">
      <c r="A7" s="131"/>
      <c r="B7" s="131"/>
      <c r="C7" s="131"/>
      <c r="D7" s="134" t="s">
        <v>122</v>
      </c>
      <c r="E7" s="132">
        <v>0.5</v>
      </c>
      <c r="F7" s="132">
        <v>0.5</v>
      </c>
      <c r="G7" s="132"/>
      <c r="H7" s="135" t="s">
        <v>123</v>
      </c>
    </row>
    <row r="8" s="125" customFormat="1" ht="56" spans="1:11">
      <c r="A8" s="131"/>
      <c r="B8" s="131"/>
      <c r="C8" s="131" t="s">
        <v>124</v>
      </c>
      <c r="D8" s="135" t="s">
        <v>125</v>
      </c>
      <c r="E8" s="132">
        <v>0.5</v>
      </c>
      <c r="F8" s="132">
        <v>0.5</v>
      </c>
      <c r="G8" s="132"/>
      <c r="H8" s="166" t="s">
        <v>126</v>
      </c>
    </row>
    <row r="9" s="125" customFormat="1" ht="42" spans="1:11">
      <c r="A9" s="131"/>
      <c r="B9" s="131"/>
      <c r="C9" s="131"/>
      <c r="D9" s="137" t="s">
        <v>127</v>
      </c>
      <c r="E9" s="132">
        <v>0.5</v>
      </c>
      <c r="F9" s="132">
        <v>0.5</v>
      </c>
      <c r="G9" s="132"/>
      <c r="H9" s="135" t="s">
        <v>128</v>
      </c>
    </row>
    <row r="10" s="125" customFormat="1" ht="42" spans="1:11">
      <c r="A10" s="131"/>
      <c r="B10" s="131"/>
      <c r="C10" s="131"/>
      <c r="D10" s="137" t="s">
        <v>129</v>
      </c>
      <c r="E10" s="132">
        <v>0.5</v>
      </c>
      <c r="F10" s="132">
        <v>0.5</v>
      </c>
      <c r="G10" s="132"/>
      <c r="H10" s="135" t="s">
        <v>130</v>
      </c>
    </row>
    <row r="11" s="125" customFormat="1" ht="28" spans="1:11">
      <c r="A11" s="131"/>
      <c r="B11" s="131" t="s">
        <v>131</v>
      </c>
      <c r="C11" s="131" t="s">
        <v>132</v>
      </c>
      <c r="D11" s="135" t="s">
        <v>246</v>
      </c>
      <c r="E11" s="132">
        <v>2</v>
      </c>
      <c r="F11" s="132">
        <v>2</v>
      </c>
      <c r="G11" s="132"/>
      <c r="H11" s="135" t="s">
        <v>134</v>
      </c>
    </row>
    <row r="12" s="125" customFormat="1" ht="42" spans="1:11">
      <c r="A12" s="131"/>
      <c r="B12" s="131"/>
      <c r="C12" s="131"/>
      <c r="D12" s="137" t="s">
        <v>247</v>
      </c>
      <c r="E12" s="132">
        <v>1</v>
      </c>
      <c r="F12" s="132">
        <v>1</v>
      </c>
      <c r="G12" s="132"/>
      <c r="H12" s="137" t="s">
        <v>136</v>
      </c>
    </row>
    <row r="13" s="125" customFormat="1" ht="56" spans="1:11">
      <c r="A13" s="131"/>
      <c r="B13" s="131"/>
      <c r="C13" s="131" t="s">
        <v>137</v>
      </c>
      <c r="D13" s="134" t="s">
        <v>138</v>
      </c>
      <c r="E13" s="132">
        <v>1</v>
      </c>
      <c r="F13" s="132">
        <v>0.5</v>
      </c>
      <c r="G13" s="163" t="s">
        <v>249</v>
      </c>
      <c r="H13" s="135" t="s">
        <v>139</v>
      </c>
    </row>
    <row r="14" s="125" customFormat="1" ht="42" spans="1:11">
      <c r="A14" s="131"/>
      <c r="B14" s="131"/>
      <c r="C14" s="131"/>
      <c r="D14" s="138" t="s">
        <v>140</v>
      </c>
      <c r="E14" s="132">
        <v>1</v>
      </c>
      <c r="F14" s="132">
        <v>0.5</v>
      </c>
      <c r="G14" s="191"/>
      <c r="H14" s="137" t="s">
        <v>141</v>
      </c>
    </row>
    <row r="15" s="125" customFormat="1" ht="56" spans="1:11">
      <c r="A15" s="131"/>
      <c r="B15" s="131"/>
      <c r="C15" s="131"/>
      <c r="D15" s="138" t="s">
        <v>142</v>
      </c>
      <c r="E15" s="132">
        <v>1</v>
      </c>
      <c r="F15" s="132">
        <v>0.5</v>
      </c>
      <c r="G15" s="192"/>
      <c r="H15" s="137" t="s">
        <v>143</v>
      </c>
    </row>
    <row r="16" s="125" customFormat="1" ht="42" customHeight="1" spans="1:11">
      <c r="A16" s="131"/>
      <c r="B16" s="131" t="s">
        <v>144</v>
      </c>
      <c r="C16" s="131" t="s">
        <v>145</v>
      </c>
      <c r="D16" s="134" t="s">
        <v>146</v>
      </c>
      <c r="E16" s="132">
        <v>2</v>
      </c>
      <c r="F16" s="171">
        <f>E16*95.68%</f>
        <v>1.9136</v>
      </c>
      <c r="G16" s="151" t="s">
        <v>250</v>
      </c>
      <c r="H16" s="135" t="s">
        <v>148</v>
      </c>
    </row>
    <row r="17" s="125" customFormat="1" ht="56" spans="1:11">
      <c r="A17" s="131"/>
      <c r="B17" s="131"/>
      <c r="C17" s="131"/>
      <c r="D17" s="138" t="s">
        <v>149</v>
      </c>
      <c r="E17" s="132">
        <v>2</v>
      </c>
      <c r="F17" s="171">
        <f t="shared" ref="F17:F18" si="0">E17*95.68%</f>
        <v>1.9136</v>
      </c>
      <c r="G17" s="191"/>
      <c r="H17" s="137" t="s">
        <v>150</v>
      </c>
      <c r="J17" s="125">
        <v>21049011.66</v>
      </c>
      <c r="K17" s="193">
        <f>J17/10000</f>
        <v>2104.901166</v>
      </c>
    </row>
    <row r="18" s="125" customFormat="1" ht="42" spans="1:11">
      <c r="A18" s="131"/>
      <c r="B18" s="131"/>
      <c r="C18" s="131"/>
      <c r="D18" s="138" t="s">
        <v>151</v>
      </c>
      <c r="E18" s="132">
        <v>1</v>
      </c>
      <c r="F18" s="171">
        <f t="shared" si="0"/>
        <v>0.9568</v>
      </c>
      <c r="G18" s="192"/>
      <c r="H18" s="137" t="s">
        <v>152</v>
      </c>
      <c r="K18" s="194">
        <f>K17/2200</f>
        <v>0.956773257272727</v>
      </c>
    </row>
    <row r="19" s="125" customFormat="1" ht="42" spans="1:11">
      <c r="A19" s="139" t="s">
        <v>153</v>
      </c>
      <c r="B19" s="131" t="s">
        <v>154</v>
      </c>
      <c r="C19" s="169" t="s">
        <v>155</v>
      </c>
      <c r="D19" s="170" t="s">
        <v>156</v>
      </c>
      <c r="E19" s="132">
        <v>4</v>
      </c>
      <c r="F19" s="171">
        <v>4</v>
      </c>
      <c r="G19" s="132"/>
      <c r="H19" s="137" t="s">
        <v>157</v>
      </c>
      <c r="J19" s="194">
        <f>1300/2200</f>
        <v>0.590909090909091</v>
      </c>
      <c r="K19" s="194"/>
    </row>
    <row r="20" s="125" customFormat="1" ht="42" spans="1:11">
      <c r="A20" s="140"/>
      <c r="B20" s="131"/>
      <c r="C20" s="159" t="s">
        <v>158</v>
      </c>
      <c r="D20" s="134" t="s">
        <v>159</v>
      </c>
      <c r="E20" s="132">
        <v>4</v>
      </c>
      <c r="F20" s="171">
        <v>0</v>
      </c>
      <c r="G20" s="132"/>
      <c r="H20" s="137" t="s">
        <v>160</v>
      </c>
      <c r="J20" s="194">
        <f>625/2200</f>
        <v>0.284090909090909</v>
      </c>
    </row>
    <row r="21" s="125" customFormat="1" ht="84" spans="1:11">
      <c r="A21" s="140"/>
      <c r="B21" s="131"/>
      <c r="C21" s="131" t="s">
        <v>251</v>
      </c>
      <c r="D21" s="170" t="s">
        <v>162</v>
      </c>
      <c r="E21" s="132">
        <v>1</v>
      </c>
      <c r="F21" s="132">
        <v>0.8</v>
      </c>
      <c r="G21" s="151" t="s">
        <v>252</v>
      </c>
      <c r="H21" s="137" t="s">
        <v>163</v>
      </c>
    </row>
    <row r="22" s="125" customFormat="1" ht="28" spans="1:11">
      <c r="A22" s="140"/>
      <c r="B22" s="131"/>
      <c r="C22" s="132"/>
      <c r="D22" s="138" t="s">
        <v>164</v>
      </c>
      <c r="E22" s="132">
        <v>1</v>
      </c>
      <c r="F22" s="132">
        <v>0.8</v>
      </c>
      <c r="G22" s="191"/>
      <c r="H22" s="137" t="s">
        <v>165</v>
      </c>
    </row>
    <row r="23" s="125" customFormat="1" ht="56" spans="1:11">
      <c r="A23" s="140"/>
      <c r="B23" s="131"/>
      <c r="C23" s="132"/>
      <c r="D23" s="138" t="s">
        <v>166</v>
      </c>
      <c r="E23" s="132">
        <v>1</v>
      </c>
      <c r="F23" s="132">
        <v>0.8</v>
      </c>
      <c r="G23" s="192"/>
      <c r="H23" s="137" t="s">
        <v>167</v>
      </c>
    </row>
    <row r="24" s="125" customFormat="1" ht="42" spans="1:11">
      <c r="A24" s="140"/>
      <c r="B24" s="132"/>
      <c r="C24" s="132"/>
      <c r="D24" s="134" t="s">
        <v>168</v>
      </c>
      <c r="E24" s="132">
        <v>1</v>
      </c>
      <c r="F24" s="132">
        <v>1</v>
      </c>
      <c r="G24" s="132"/>
      <c r="H24" s="137" t="s">
        <v>169</v>
      </c>
    </row>
    <row r="25" s="125" customFormat="1" ht="56" spans="1:11">
      <c r="A25" s="140"/>
      <c r="B25" s="139" t="s">
        <v>170</v>
      </c>
      <c r="C25" s="131" t="s">
        <v>171</v>
      </c>
      <c r="D25" s="134" t="s">
        <v>172</v>
      </c>
      <c r="E25" s="132">
        <v>1</v>
      </c>
      <c r="F25" s="132">
        <v>0.8</v>
      </c>
      <c r="G25" s="151" t="s">
        <v>252</v>
      </c>
      <c r="H25" s="137" t="s">
        <v>173</v>
      </c>
    </row>
    <row r="26" s="125" customFormat="1" ht="42" spans="1:11">
      <c r="A26" s="140"/>
      <c r="B26" s="140"/>
      <c r="C26" s="131"/>
      <c r="D26" s="138" t="s">
        <v>174</v>
      </c>
      <c r="E26" s="132">
        <v>1</v>
      </c>
      <c r="F26" s="132">
        <v>0.8</v>
      </c>
      <c r="G26" s="192"/>
      <c r="H26" s="137" t="s">
        <v>175</v>
      </c>
    </row>
    <row r="27" s="125" customFormat="1" ht="28" spans="1:11">
      <c r="A27" s="140"/>
      <c r="B27" s="140"/>
      <c r="C27" s="131"/>
      <c r="D27" s="138" t="s">
        <v>176</v>
      </c>
      <c r="E27" s="132">
        <v>1</v>
      </c>
      <c r="F27" s="132">
        <v>1</v>
      </c>
      <c r="G27" s="132"/>
      <c r="H27" s="137" t="s">
        <v>177</v>
      </c>
    </row>
    <row r="28" s="125" customFormat="1" ht="42" spans="1:11">
      <c r="A28" s="140"/>
      <c r="B28" s="140"/>
      <c r="C28" s="139" t="s">
        <v>178</v>
      </c>
      <c r="D28" s="134" t="s">
        <v>179</v>
      </c>
      <c r="E28" s="132">
        <v>1</v>
      </c>
      <c r="F28" s="132">
        <v>1</v>
      </c>
      <c r="G28" s="151"/>
      <c r="H28" s="137" t="s">
        <v>180</v>
      </c>
    </row>
    <row r="29" s="125" customFormat="1" ht="28" spans="1:11">
      <c r="A29" s="140"/>
      <c r="B29" s="140"/>
      <c r="C29" s="140"/>
      <c r="D29" s="138" t="s">
        <v>181</v>
      </c>
      <c r="E29" s="132">
        <v>1</v>
      </c>
      <c r="F29" s="132">
        <v>1</v>
      </c>
      <c r="G29" s="192"/>
      <c r="H29" s="137" t="s">
        <v>182</v>
      </c>
    </row>
    <row r="30" s="125" customFormat="1" ht="70" spans="1:11">
      <c r="A30" s="140"/>
      <c r="B30" s="140"/>
      <c r="C30" s="140"/>
      <c r="D30" s="138" t="s">
        <v>183</v>
      </c>
      <c r="E30" s="132">
        <v>1</v>
      </c>
      <c r="F30" s="132">
        <v>1</v>
      </c>
      <c r="G30" s="132"/>
      <c r="H30" s="137" t="s">
        <v>184</v>
      </c>
    </row>
    <row r="31" s="125" customFormat="1" ht="70" spans="1:11">
      <c r="A31" s="140"/>
      <c r="B31" s="140"/>
      <c r="C31" s="140"/>
      <c r="D31" s="138" t="s">
        <v>185</v>
      </c>
      <c r="E31" s="132">
        <v>1</v>
      </c>
      <c r="F31" s="132">
        <v>1</v>
      </c>
      <c r="G31" s="132"/>
      <c r="H31" s="137" t="s">
        <v>186</v>
      </c>
    </row>
    <row r="32" s="125" customFormat="1" ht="70" spans="1:11">
      <c r="A32" s="140"/>
      <c r="B32" s="140"/>
      <c r="C32" s="140"/>
      <c r="D32" s="138" t="s">
        <v>187</v>
      </c>
      <c r="E32" s="132">
        <v>1</v>
      </c>
      <c r="F32" s="132">
        <v>1</v>
      </c>
      <c r="G32" s="132"/>
      <c r="H32" s="137" t="s">
        <v>188</v>
      </c>
    </row>
    <row r="33" s="125" customFormat="1" ht="28" spans="1:8">
      <c r="A33" s="140"/>
      <c r="B33" s="140"/>
      <c r="C33" s="139" t="s">
        <v>189</v>
      </c>
      <c r="D33" s="138" t="s">
        <v>190</v>
      </c>
      <c r="E33" s="132">
        <v>1</v>
      </c>
      <c r="F33" s="132">
        <v>0.8</v>
      </c>
      <c r="G33" s="151" t="s">
        <v>253</v>
      </c>
      <c r="H33" s="137" t="s">
        <v>191</v>
      </c>
    </row>
    <row r="34" s="125" customFormat="1" ht="14" spans="1:8">
      <c r="A34" s="140"/>
      <c r="B34" s="142"/>
      <c r="C34" s="142"/>
      <c r="D34" s="138" t="s">
        <v>192</v>
      </c>
      <c r="E34" s="132">
        <v>1</v>
      </c>
      <c r="F34" s="132">
        <v>0.8</v>
      </c>
      <c r="G34" s="191"/>
      <c r="H34" s="137" t="s">
        <v>191</v>
      </c>
    </row>
    <row r="35" s="125" customFormat="1" ht="42" spans="1:8">
      <c r="A35" s="140"/>
      <c r="B35" s="169" t="s">
        <v>193</v>
      </c>
      <c r="C35" s="173" t="s">
        <v>194</v>
      </c>
      <c r="D35" s="170" t="s">
        <v>195</v>
      </c>
      <c r="E35" s="132">
        <v>1</v>
      </c>
      <c r="F35" s="132">
        <v>0.8</v>
      </c>
      <c r="G35" s="191"/>
      <c r="H35" s="174" t="s">
        <v>196</v>
      </c>
    </row>
    <row r="36" s="125" customFormat="1" ht="14" spans="1:8">
      <c r="A36" s="140"/>
      <c r="B36" s="176"/>
      <c r="C36" s="169" t="s">
        <v>197</v>
      </c>
      <c r="D36" s="170" t="s">
        <v>198</v>
      </c>
      <c r="E36" s="132">
        <v>1</v>
      </c>
      <c r="F36" s="132">
        <v>0.8</v>
      </c>
      <c r="G36" s="191"/>
      <c r="H36" s="174" t="s">
        <v>199</v>
      </c>
    </row>
    <row r="37" s="125" customFormat="1" ht="14" spans="1:8">
      <c r="A37" s="142"/>
      <c r="B37" s="173"/>
      <c r="C37" s="173"/>
      <c r="D37" s="170" t="s">
        <v>200</v>
      </c>
      <c r="E37" s="132">
        <v>1</v>
      </c>
      <c r="F37" s="132">
        <v>0.8</v>
      </c>
      <c r="G37" s="192"/>
      <c r="H37" s="174" t="s">
        <v>201</v>
      </c>
    </row>
    <row r="38" s="125" customFormat="1" ht="14" customHeight="1" spans="1:8">
      <c r="A38" s="131" t="s">
        <v>202</v>
      </c>
      <c r="B38" s="131" t="s">
        <v>203</v>
      </c>
      <c r="C38" s="152" t="s">
        <v>254</v>
      </c>
      <c r="D38" s="152" t="s">
        <v>255</v>
      </c>
      <c r="E38" s="132">
        <v>2</v>
      </c>
      <c r="F38" s="132">
        <f>E38*0.85</f>
        <v>1.7</v>
      </c>
      <c r="G38" s="151" t="s">
        <v>256</v>
      </c>
      <c r="H38" s="195" t="s">
        <v>207</v>
      </c>
    </row>
    <row r="39" s="125" customFormat="1" ht="14" spans="1:8">
      <c r="A39" s="132"/>
      <c r="B39" s="132"/>
      <c r="C39" s="152" t="s">
        <v>257</v>
      </c>
      <c r="D39" s="152" t="s">
        <v>258</v>
      </c>
      <c r="E39" s="132">
        <v>2</v>
      </c>
      <c r="F39" s="132">
        <f t="shared" ref="F39:F43" si="1">E39*0.85</f>
        <v>1.7</v>
      </c>
      <c r="G39" s="191"/>
      <c r="H39" s="196"/>
    </row>
    <row r="40" s="125" customFormat="1" ht="14" spans="1:8">
      <c r="A40" s="132"/>
      <c r="B40" s="132"/>
      <c r="C40" s="152" t="s">
        <v>208</v>
      </c>
      <c r="D40" s="152" t="s">
        <v>259</v>
      </c>
      <c r="E40" s="132">
        <v>2</v>
      </c>
      <c r="F40" s="132">
        <f t="shared" si="1"/>
        <v>1.7</v>
      </c>
      <c r="G40" s="191"/>
      <c r="H40" s="196"/>
    </row>
    <row r="41" s="125" customFormat="1" ht="14" spans="1:8">
      <c r="A41" s="132"/>
      <c r="B41" s="132"/>
      <c r="C41" s="152" t="s">
        <v>260</v>
      </c>
      <c r="D41" s="152" t="s">
        <v>261</v>
      </c>
      <c r="E41" s="132">
        <v>2</v>
      </c>
      <c r="F41" s="132">
        <f t="shared" si="1"/>
        <v>1.7</v>
      </c>
      <c r="G41" s="191"/>
      <c r="H41" s="196"/>
    </row>
    <row r="42" s="125" customFormat="1" ht="14" spans="1:8">
      <c r="A42" s="132"/>
      <c r="B42" s="132"/>
      <c r="C42" s="152" t="s">
        <v>262</v>
      </c>
      <c r="D42" s="152" t="s">
        <v>263</v>
      </c>
      <c r="E42" s="132">
        <v>2</v>
      </c>
      <c r="F42" s="132">
        <f t="shared" si="1"/>
        <v>1.7</v>
      </c>
      <c r="G42" s="191"/>
      <c r="H42" s="196"/>
    </row>
    <row r="43" s="125" customFormat="1" ht="14" spans="1:8">
      <c r="A43" s="132"/>
      <c r="B43" s="132"/>
      <c r="C43" s="152" t="s">
        <v>264</v>
      </c>
      <c r="D43" s="152" t="s">
        <v>265</v>
      </c>
      <c r="E43" s="132">
        <v>2</v>
      </c>
      <c r="F43" s="132">
        <f t="shared" si="1"/>
        <v>1.7</v>
      </c>
      <c r="G43" s="192"/>
      <c r="H43" s="196"/>
    </row>
    <row r="44" s="125" customFormat="1" ht="113.5" customHeight="1" spans="1:8">
      <c r="A44" s="132"/>
      <c r="B44" s="131" t="s">
        <v>210</v>
      </c>
      <c r="C44" s="178" t="s">
        <v>266</v>
      </c>
      <c r="D44" s="177" t="s">
        <v>212</v>
      </c>
      <c r="E44" s="151">
        <v>16</v>
      </c>
      <c r="F44" s="151">
        <f t="shared" ref="F44:F49" si="2">E44*85%</f>
        <v>13.6</v>
      </c>
      <c r="G44" s="151" t="s">
        <v>256</v>
      </c>
      <c r="H44" s="143" t="s">
        <v>214</v>
      </c>
    </row>
    <row r="45" s="125" customFormat="1" ht="70" spans="1:8">
      <c r="A45" s="132"/>
      <c r="B45" s="131" t="s">
        <v>215</v>
      </c>
      <c r="C45" s="131" t="s">
        <v>216</v>
      </c>
      <c r="D45" s="152" t="s">
        <v>267</v>
      </c>
      <c r="E45" s="131">
        <v>12</v>
      </c>
      <c r="F45" s="151">
        <f t="shared" si="2"/>
        <v>10.2</v>
      </c>
      <c r="G45" s="151" t="s">
        <v>268</v>
      </c>
      <c r="H45" s="143" t="s">
        <v>218</v>
      </c>
    </row>
    <row r="46" s="125" customFormat="1" ht="84" spans="1:8">
      <c r="A46" s="132"/>
      <c r="B46" s="131" t="s">
        <v>219</v>
      </c>
      <c r="C46" s="132" t="s">
        <v>220</v>
      </c>
      <c r="D46" s="170" t="s">
        <v>269</v>
      </c>
      <c r="E46" s="132">
        <v>5</v>
      </c>
      <c r="F46" s="151">
        <f t="shared" si="2"/>
        <v>4.25</v>
      </c>
      <c r="G46" s="172" t="s">
        <v>270</v>
      </c>
      <c r="H46" s="137" t="s">
        <v>222</v>
      </c>
    </row>
    <row r="47" s="125" customFormat="1" ht="42" spans="1:8">
      <c r="A47" s="139" t="s">
        <v>223</v>
      </c>
      <c r="B47" s="132" t="s">
        <v>224</v>
      </c>
      <c r="C47" s="180" t="s">
        <v>225</v>
      </c>
      <c r="D47" s="170" t="s">
        <v>226</v>
      </c>
      <c r="E47" s="151">
        <v>4</v>
      </c>
      <c r="F47" s="151">
        <f t="shared" si="2"/>
        <v>3.4</v>
      </c>
      <c r="G47" s="151" t="s">
        <v>271</v>
      </c>
      <c r="H47" s="143" t="s">
        <v>227</v>
      </c>
    </row>
    <row r="48" s="125" customFormat="1" ht="28" spans="1:8">
      <c r="A48" s="140"/>
      <c r="B48" s="132"/>
      <c r="C48" s="151" t="s">
        <v>228</v>
      </c>
      <c r="D48" s="170" t="s">
        <v>229</v>
      </c>
      <c r="E48" s="132">
        <v>4</v>
      </c>
      <c r="F48" s="151">
        <f t="shared" si="2"/>
        <v>3.4</v>
      </c>
      <c r="G48" s="191"/>
      <c r="H48" s="137" t="s">
        <v>230</v>
      </c>
    </row>
    <row r="49" s="125" customFormat="1" ht="42" spans="1:8">
      <c r="A49" s="140"/>
      <c r="B49" s="132"/>
      <c r="C49" s="180" t="s">
        <v>231</v>
      </c>
      <c r="D49" s="170" t="s">
        <v>232</v>
      </c>
      <c r="E49" s="132">
        <v>4</v>
      </c>
      <c r="F49" s="151">
        <f t="shared" si="2"/>
        <v>3.4</v>
      </c>
      <c r="G49" s="192"/>
      <c r="H49" s="137" t="s">
        <v>233</v>
      </c>
    </row>
    <row r="50" s="125" customFormat="1" ht="14" spans="1:8">
      <c r="A50" s="140"/>
      <c r="B50" s="132" t="s">
        <v>234</v>
      </c>
      <c r="C50" s="132" t="s">
        <v>234</v>
      </c>
      <c r="D50" s="138" t="s">
        <v>235</v>
      </c>
      <c r="E50" s="132">
        <v>1.5</v>
      </c>
      <c r="F50" s="132">
        <v>1.5</v>
      </c>
      <c r="G50" s="132"/>
      <c r="H50" s="143" t="s">
        <v>236</v>
      </c>
    </row>
    <row r="51" s="125" customFormat="1" ht="14" spans="1:8">
      <c r="A51" s="142"/>
      <c r="B51" s="132"/>
      <c r="C51" s="132"/>
      <c r="D51" s="138" t="s">
        <v>237</v>
      </c>
      <c r="E51" s="132">
        <v>1.5</v>
      </c>
      <c r="F51" s="132">
        <v>1.5</v>
      </c>
      <c r="G51" s="132"/>
      <c r="H51" s="153"/>
    </row>
    <row r="52" s="125" customFormat="1" ht="14" spans="1:8">
      <c r="A52" s="132" t="s">
        <v>238</v>
      </c>
      <c r="B52" s="132" t="s">
        <v>239</v>
      </c>
      <c r="C52" s="132" t="s">
        <v>239</v>
      </c>
      <c r="D52" s="137"/>
      <c r="E52" s="132">
        <f>SUM(E4:E51)</f>
        <v>100</v>
      </c>
      <c r="F52" s="181">
        <f>SUM(F4:F51)</f>
        <v>83.734</v>
      </c>
      <c r="G52" s="181"/>
      <c r="H52" s="137"/>
    </row>
    <row r="53" s="156" customFormat="1" ht="15" spans="1:8">
      <c r="A53" s="182" t="s">
        <v>244</v>
      </c>
      <c r="B53" s="183"/>
      <c r="C53" s="183"/>
      <c r="D53" s="183"/>
      <c r="E53" s="183"/>
      <c r="F53" s="184"/>
      <c r="G53" s="184"/>
      <c r="H53" s="183"/>
    </row>
    <row r="55" spans="1:8">
      <c r="A55" s="187" t="s">
        <v>241</v>
      </c>
      <c r="D55" s="190" t="s">
        <v>242</v>
      </c>
      <c r="F55" s="188"/>
      <c r="G55" s="188"/>
      <c r="H55" s="189" t="s">
        <v>243</v>
      </c>
    </row>
  </sheetData>
  <mergeCells count="35">
    <mergeCell ref="A2:H2"/>
    <mergeCell ref="A4:A18"/>
    <mergeCell ref="A19:A37"/>
    <mergeCell ref="A38:A46"/>
    <mergeCell ref="A47:A51"/>
    <mergeCell ref="B4:B10"/>
    <mergeCell ref="B11:B15"/>
    <mergeCell ref="B16:B18"/>
    <mergeCell ref="B19:B24"/>
    <mergeCell ref="B25:B34"/>
    <mergeCell ref="B35:B37"/>
    <mergeCell ref="B38:B43"/>
    <mergeCell ref="B47:B49"/>
    <mergeCell ref="B50:B51"/>
    <mergeCell ref="C4:C7"/>
    <mergeCell ref="C8:C10"/>
    <mergeCell ref="C11:C12"/>
    <mergeCell ref="C13:C15"/>
    <mergeCell ref="C16:C18"/>
    <mergeCell ref="C21:C24"/>
    <mergeCell ref="C25:C27"/>
    <mergeCell ref="C28:C32"/>
    <mergeCell ref="C33:C34"/>
    <mergeCell ref="C36:C37"/>
    <mergeCell ref="C50:C51"/>
    <mergeCell ref="G13:G15"/>
    <mergeCell ref="G16:G18"/>
    <mergeCell ref="G21:G23"/>
    <mergeCell ref="G25:G26"/>
    <mergeCell ref="G28:G29"/>
    <mergeCell ref="G33:G37"/>
    <mergeCell ref="G38:G43"/>
    <mergeCell ref="G47:G49"/>
    <mergeCell ref="H38:H43"/>
    <mergeCell ref="H50:H51"/>
  </mergeCells>
  <pageMargins left="0.7" right="0.7" top="0.75" bottom="0.75" header="0.3" footer="0.3"/>
  <pageSetup paperSize="9" scale="60"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1"/>
  <sheetViews>
    <sheetView topLeftCell="A44" workbookViewId="0">
      <selection activeCell="F4" sqref="F4:F10"/>
    </sheetView>
  </sheetViews>
  <sheetFormatPr defaultColWidth="8.90909090909091" defaultRowHeight="15.5"/>
  <cols>
    <col min="1" max="2" width="8.90909090909091" style="124"/>
    <col min="3" max="3" width="10.4545454545455" style="124" customWidth="1"/>
    <col min="4" max="4" width="31.2727272727273" style="124" customWidth="1"/>
    <col min="5" max="5" width="7" style="126" customWidth="1"/>
    <col min="6" max="6" width="7.45454545454545" style="157" customWidth="1"/>
    <col min="7" max="7" width="21.5454545454545" style="157" customWidth="1"/>
    <col min="8" max="8" width="27.7272727272727" style="124" customWidth="1"/>
    <col min="9" max="9" width="8.90909090909091" style="124" customWidth="1"/>
    <col min="10" max="253" width="8.90909090909091" style="124"/>
    <col min="254" max="254" width="10.4545454545455" style="124" customWidth="1"/>
    <col min="255" max="255" width="22.4545454545455" style="124" customWidth="1"/>
    <col min="256" max="256" width="7" style="124" customWidth="1"/>
    <col min="257" max="257" width="7.45454545454545" style="124" customWidth="1"/>
    <col min="258" max="258" width="22.9090909090909" style="124" customWidth="1"/>
    <col min="259" max="259" width="33.9090909090909" style="124" customWidth="1"/>
    <col min="260" max="509" width="8.90909090909091" style="124"/>
    <col min="510" max="510" width="10.4545454545455" style="124" customWidth="1"/>
    <col min="511" max="511" width="22.4545454545455" style="124" customWidth="1"/>
    <col min="512" max="512" width="7" style="124" customWidth="1"/>
    <col min="513" max="513" width="7.45454545454545" style="124" customWidth="1"/>
    <col min="514" max="514" width="22.9090909090909" style="124" customWidth="1"/>
    <col min="515" max="515" width="33.9090909090909" style="124" customWidth="1"/>
    <col min="516" max="765" width="8.90909090909091" style="124"/>
    <col min="766" max="766" width="10.4545454545455" style="124" customWidth="1"/>
    <col min="767" max="767" width="22.4545454545455" style="124" customWidth="1"/>
    <col min="768" max="768" width="7" style="124" customWidth="1"/>
    <col min="769" max="769" width="7.45454545454545" style="124" customWidth="1"/>
    <col min="770" max="770" width="22.9090909090909" style="124" customWidth="1"/>
    <col min="771" max="771" width="33.9090909090909" style="124" customWidth="1"/>
    <col min="772" max="1021" width="8.90909090909091" style="124"/>
    <col min="1022" max="1022" width="10.4545454545455" style="124" customWidth="1"/>
    <col min="1023" max="1023" width="22.4545454545455" style="124" customWidth="1"/>
    <col min="1024" max="1024" width="7" style="124" customWidth="1"/>
    <col min="1025" max="1025" width="7.45454545454545" style="124" customWidth="1"/>
    <col min="1026" max="1026" width="22.9090909090909" style="124" customWidth="1"/>
    <col min="1027" max="1027" width="33.9090909090909" style="124" customWidth="1"/>
    <col min="1028" max="1277" width="8.90909090909091" style="124"/>
    <col min="1278" max="1278" width="10.4545454545455" style="124" customWidth="1"/>
    <col min="1279" max="1279" width="22.4545454545455" style="124" customWidth="1"/>
    <col min="1280" max="1280" width="7" style="124" customWidth="1"/>
    <col min="1281" max="1281" width="7.45454545454545" style="124" customWidth="1"/>
    <col min="1282" max="1282" width="22.9090909090909" style="124" customWidth="1"/>
    <col min="1283" max="1283" width="33.9090909090909" style="124" customWidth="1"/>
    <col min="1284" max="1533" width="8.90909090909091" style="124"/>
    <col min="1534" max="1534" width="10.4545454545455" style="124" customWidth="1"/>
    <col min="1535" max="1535" width="22.4545454545455" style="124" customWidth="1"/>
    <col min="1536" max="1536" width="7" style="124" customWidth="1"/>
    <col min="1537" max="1537" width="7.45454545454545" style="124" customWidth="1"/>
    <col min="1538" max="1538" width="22.9090909090909" style="124" customWidth="1"/>
    <col min="1539" max="1539" width="33.9090909090909" style="124" customWidth="1"/>
    <col min="1540" max="1789" width="8.90909090909091" style="124"/>
    <col min="1790" max="1790" width="10.4545454545455" style="124" customWidth="1"/>
    <col min="1791" max="1791" width="22.4545454545455" style="124" customWidth="1"/>
    <col min="1792" max="1792" width="7" style="124" customWidth="1"/>
    <col min="1793" max="1793" width="7.45454545454545" style="124" customWidth="1"/>
    <col min="1794" max="1794" width="22.9090909090909" style="124" customWidth="1"/>
    <col min="1795" max="1795" width="33.9090909090909" style="124" customWidth="1"/>
    <col min="1796" max="2045" width="8.90909090909091" style="124"/>
    <col min="2046" max="2046" width="10.4545454545455" style="124" customWidth="1"/>
    <col min="2047" max="2047" width="22.4545454545455" style="124" customWidth="1"/>
    <col min="2048" max="2048" width="7" style="124" customWidth="1"/>
    <col min="2049" max="2049" width="7.45454545454545" style="124" customWidth="1"/>
    <col min="2050" max="2050" width="22.9090909090909" style="124" customWidth="1"/>
    <col min="2051" max="2051" width="33.9090909090909" style="124" customWidth="1"/>
    <col min="2052" max="2301" width="8.90909090909091" style="124"/>
    <col min="2302" max="2302" width="10.4545454545455" style="124" customWidth="1"/>
    <col min="2303" max="2303" width="22.4545454545455" style="124" customWidth="1"/>
    <col min="2304" max="2304" width="7" style="124" customWidth="1"/>
    <col min="2305" max="2305" width="7.45454545454545" style="124" customWidth="1"/>
    <col min="2306" max="2306" width="22.9090909090909" style="124" customWidth="1"/>
    <col min="2307" max="2307" width="33.9090909090909" style="124" customWidth="1"/>
    <col min="2308" max="2557" width="8.90909090909091" style="124"/>
    <col min="2558" max="2558" width="10.4545454545455" style="124" customWidth="1"/>
    <col min="2559" max="2559" width="22.4545454545455" style="124" customWidth="1"/>
    <col min="2560" max="2560" width="7" style="124" customWidth="1"/>
    <col min="2561" max="2561" width="7.45454545454545" style="124" customWidth="1"/>
    <col min="2562" max="2562" width="22.9090909090909" style="124" customWidth="1"/>
    <col min="2563" max="2563" width="33.9090909090909" style="124" customWidth="1"/>
    <col min="2564" max="2813" width="8.90909090909091" style="124"/>
    <col min="2814" max="2814" width="10.4545454545455" style="124" customWidth="1"/>
    <col min="2815" max="2815" width="22.4545454545455" style="124" customWidth="1"/>
    <col min="2816" max="2816" width="7" style="124" customWidth="1"/>
    <col min="2817" max="2817" width="7.45454545454545" style="124" customWidth="1"/>
    <col min="2818" max="2818" width="22.9090909090909" style="124" customWidth="1"/>
    <col min="2819" max="2819" width="33.9090909090909" style="124" customWidth="1"/>
    <col min="2820" max="3069" width="8.90909090909091" style="124"/>
    <col min="3070" max="3070" width="10.4545454545455" style="124" customWidth="1"/>
    <col min="3071" max="3071" width="22.4545454545455" style="124" customWidth="1"/>
    <col min="3072" max="3072" width="7" style="124" customWidth="1"/>
    <col min="3073" max="3073" width="7.45454545454545" style="124" customWidth="1"/>
    <col min="3074" max="3074" width="22.9090909090909" style="124" customWidth="1"/>
    <col min="3075" max="3075" width="33.9090909090909" style="124" customWidth="1"/>
    <col min="3076" max="3325" width="8.90909090909091" style="124"/>
    <col min="3326" max="3326" width="10.4545454545455" style="124" customWidth="1"/>
    <col min="3327" max="3327" width="22.4545454545455" style="124" customWidth="1"/>
    <col min="3328" max="3328" width="7" style="124" customWidth="1"/>
    <col min="3329" max="3329" width="7.45454545454545" style="124" customWidth="1"/>
    <col min="3330" max="3330" width="22.9090909090909" style="124" customWidth="1"/>
    <col min="3331" max="3331" width="33.9090909090909" style="124" customWidth="1"/>
    <col min="3332" max="3581" width="8.90909090909091" style="124"/>
    <col min="3582" max="3582" width="10.4545454545455" style="124" customWidth="1"/>
    <col min="3583" max="3583" width="22.4545454545455" style="124" customWidth="1"/>
    <col min="3584" max="3584" width="7" style="124" customWidth="1"/>
    <col min="3585" max="3585" width="7.45454545454545" style="124" customWidth="1"/>
    <col min="3586" max="3586" width="22.9090909090909" style="124" customWidth="1"/>
    <col min="3587" max="3587" width="33.9090909090909" style="124" customWidth="1"/>
    <col min="3588" max="3837" width="8.90909090909091" style="124"/>
    <col min="3838" max="3838" width="10.4545454545455" style="124" customWidth="1"/>
    <col min="3839" max="3839" width="22.4545454545455" style="124" customWidth="1"/>
    <col min="3840" max="3840" width="7" style="124" customWidth="1"/>
    <col min="3841" max="3841" width="7.45454545454545" style="124" customWidth="1"/>
    <col min="3842" max="3842" width="22.9090909090909" style="124" customWidth="1"/>
    <col min="3843" max="3843" width="33.9090909090909" style="124" customWidth="1"/>
    <col min="3844" max="4093" width="8.90909090909091" style="124"/>
    <col min="4094" max="4094" width="10.4545454545455" style="124" customWidth="1"/>
    <col min="4095" max="4095" width="22.4545454545455" style="124" customWidth="1"/>
    <col min="4096" max="4096" width="7" style="124" customWidth="1"/>
    <col min="4097" max="4097" width="7.45454545454545" style="124" customWidth="1"/>
    <col min="4098" max="4098" width="22.9090909090909" style="124" customWidth="1"/>
    <col min="4099" max="4099" width="33.9090909090909" style="124" customWidth="1"/>
    <col min="4100" max="4349" width="8.90909090909091" style="124"/>
    <col min="4350" max="4350" width="10.4545454545455" style="124" customWidth="1"/>
    <col min="4351" max="4351" width="22.4545454545455" style="124" customWidth="1"/>
    <col min="4352" max="4352" width="7" style="124" customWidth="1"/>
    <col min="4353" max="4353" width="7.45454545454545" style="124" customWidth="1"/>
    <col min="4354" max="4354" width="22.9090909090909" style="124" customWidth="1"/>
    <col min="4355" max="4355" width="33.9090909090909" style="124" customWidth="1"/>
    <col min="4356" max="4605" width="8.90909090909091" style="124"/>
    <col min="4606" max="4606" width="10.4545454545455" style="124" customWidth="1"/>
    <col min="4607" max="4607" width="22.4545454545455" style="124" customWidth="1"/>
    <col min="4608" max="4608" width="7" style="124" customWidth="1"/>
    <col min="4609" max="4609" width="7.45454545454545" style="124" customWidth="1"/>
    <col min="4610" max="4610" width="22.9090909090909" style="124" customWidth="1"/>
    <col min="4611" max="4611" width="33.9090909090909" style="124" customWidth="1"/>
    <col min="4612" max="4861" width="8.90909090909091" style="124"/>
    <col min="4862" max="4862" width="10.4545454545455" style="124" customWidth="1"/>
    <col min="4863" max="4863" width="22.4545454545455" style="124" customWidth="1"/>
    <col min="4864" max="4864" width="7" style="124" customWidth="1"/>
    <col min="4865" max="4865" width="7.45454545454545" style="124" customWidth="1"/>
    <col min="4866" max="4866" width="22.9090909090909" style="124" customWidth="1"/>
    <col min="4867" max="4867" width="33.9090909090909" style="124" customWidth="1"/>
    <col min="4868" max="5117" width="8.90909090909091" style="124"/>
    <col min="5118" max="5118" width="10.4545454545455" style="124" customWidth="1"/>
    <col min="5119" max="5119" width="22.4545454545455" style="124" customWidth="1"/>
    <col min="5120" max="5120" width="7" style="124" customWidth="1"/>
    <col min="5121" max="5121" width="7.45454545454545" style="124" customWidth="1"/>
    <col min="5122" max="5122" width="22.9090909090909" style="124" customWidth="1"/>
    <col min="5123" max="5123" width="33.9090909090909" style="124" customWidth="1"/>
    <col min="5124" max="5373" width="8.90909090909091" style="124"/>
    <col min="5374" max="5374" width="10.4545454545455" style="124" customWidth="1"/>
    <col min="5375" max="5375" width="22.4545454545455" style="124" customWidth="1"/>
    <col min="5376" max="5376" width="7" style="124" customWidth="1"/>
    <col min="5377" max="5377" width="7.45454545454545" style="124" customWidth="1"/>
    <col min="5378" max="5378" width="22.9090909090909" style="124" customWidth="1"/>
    <col min="5379" max="5379" width="33.9090909090909" style="124" customWidth="1"/>
    <col min="5380" max="5629" width="8.90909090909091" style="124"/>
    <col min="5630" max="5630" width="10.4545454545455" style="124" customWidth="1"/>
    <col min="5631" max="5631" width="22.4545454545455" style="124" customWidth="1"/>
    <col min="5632" max="5632" width="7" style="124" customWidth="1"/>
    <col min="5633" max="5633" width="7.45454545454545" style="124" customWidth="1"/>
    <col min="5634" max="5634" width="22.9090909090909" style="124" customWidth="1"/>
    <col min="5635" max="5635" width="33.9090909090909" style="124" customWidth="1"/>
    <col min="5636" max="5885" width="8.90909090909091" style="124"/>
    <col min="5886" max="5886" width="10.4545454545455" style="124" customWidth="1"/>
    <col min="5887" max="5887" width="22.4545454545455" style="124" customWidth="1"/>
    <col min="5888" max="5888" width="7" style="124" customWidth="1"/>
    <col min="5889" max="5889" width="7.45454545454545" style="124" customWidth="1"/>
    <col min="5890" max="5890" width="22.9090909090909" style="124" customWidth="1"/>
    <col min="5891" max="5891" width="33.9090909090909" style="124" customWidth="1"/>
    <col min="5892" max="6141" width="8.90909090909091" style="124"/>
    <col min="6142" max="6142" width="10.4545454545455" style="124" customWidth="1"/>
    <col min="6143" max="6143" width="22.4545454545455" style="124" customWidth="1"/>
    <col min="6144" max="6144" width="7" style="124" customWidth="1"/>
    <col min="6145" max="6145" width="7.45454545454545" style="124" customWidth="1"/>
    <col min="6146" max="6146" width="22.9090909090909" style="124" customWidth="1"/>
    <col min="6147" max="6147" width="33.9090909090909" style="124" customWidth="1"/>
    <col min="6148" max="6397" width="8.90909090909091" style="124"/>
    <col min="6398" max="6398" width="10.4545454545455" style="124" customWidth="1"/>
    <col min="6399" max="6399" width="22.4545454545455" style="124" customWidth="1"/>
    <col min="6400" max="6400" width="7" style="124" customWidth="1"/>
    <col min="6401" max="6401" width="7.45454545454545" style="124" customWidth="1"/>
    <col min="6402" max="6402" width="22.9090909090909" style="124" customWidth="1"/>
    <col min="6403" max="6403" width="33.9090909090909" style="124" customWidth="1"/>
    <col min="6404" max="6653" width="8.90909090909091" style="124"/>
    <col min="6654" max="6654" width="10.4545454545455" style="124" customWidth="1"/>
    <col min="6655" max="6655" width="22.4545454545455" style="124" customWidth="1"/>
    <col min="6656" max="6656" width="7" style="124" customWidth="1"/>
    <col min="6657" max="6657" width="7.45454545454545" style="124" customWidth="1"/>
    <col min="6658" max="6658" width="22.9090909090909" style="124" customWidth="1"/>
    <col min="6659" max="6659" width="33.9090909090909" style="124" customWidth="1"/>
    <col min="6660" max="6909" width="8.90909090909091" style="124"/>
    <col min="6910" max="6910" width="10.4545454545455" style="124" customWidth="1"/>
    <col min="6911" max="6911" width="22.4545454545455" style="124" customWidth="1"/>
    <col min="6912" max="6912" width="7" style="124" customWidth="1"/>
    <col min="6913" max="6913" width="7.45454545454545" style="124" customWidth="1"/>
    <col min="6914" max="6914" width="22.9090909090909" style="124" customWidth="1"/>
    <col min="6915" max="6915" width="33.9090909090909" style="124" customWidth="1"/>
    <col min="6916" max="7165" width="8.90909090909091" style="124"/>
    <col min="7166" max="7166" width="10.4545454545455" style="124" customWidth="1"/>
    <col min="7167" max="7167" width="22.4545454545455" style="124" customWidth="1"/>
    <col min="7168" max="7168" width="7" style="124" customWidth="1"/>
    <col min="7169" max="7169" width="7.45454545454545" style="124" customWidth="1"/>
    <col min="7170" max="7170" width="22.9090909090909" style="124" customWidth="1"/>
    <col min="7171" max="7171" width="33.9090909090909" style="124" customWidth="1"/>
    <col min="7172" max="7421" width="8.90909090909091" style="124"/>
    <col min="7422" max="7422" width="10.4545454545455" style="124" customWidth="1"/>
    <col min="7423" max="7423" width="22.4545454545455" style="124" customWidth="1"/>
    <col min="7424" max="7424" width="7" style="124" customWidth="1"/>
    <col min="7425" max="7425" width="7.45454545454545" style="124" customWidth="1"/>
    <col min="7426" max="7426" width="22.9090909090909" style="124" customWidth="1"/>
    <col min="7427" max="7427" width="33.9090909090909" style="124" customWidth="1"/>
    <col min="7428" max="7677" width="8.90909090909091" style="124"/>
    <col min="7678" max="7678" width="10.4545454545455" style="124" customWidth="1"/>
    <col min="7679" max="7679" width="22.4545454545455" style="124" customWidth="1"/>
    <col min="7680" max="7680" width="7" style="124" customWidth="1"/>
    <col min="7681" max="7681" width="7.45454545454545" style="124" customWidth="1"/>
    <col min="7682" max="7682" width="22.9090909090909" style="124" customWidth="1"/>
    <col min="7683" max="7683" width="33.9090909090909" style="124" customWidth="1"/>
    <col min="7684" max="7933" width="8.90909090909091" style="124"/>
    <col min="7934" max="7934" width="10.4545454545455" style="124" customWidth="1"/>
    <col min="7935" max="7935" width="22.4545454545455" style="124" customWidth="1"/>
    <col min="7936" max="7936" width="7" style="124" customWidth="1"/>
    <col min="7937" max="7937" width="7.45454545454545" style="124" customWidth="1"/>
    <col min="7938" max="7938" width="22.9090909090909" style="124" customWidth="1"/>
    <col min="7939" max="7939" width="33.9090909090909" style="124" customWidth="1"/>
    <col min="7940" max="8189" width="8.90909090909091" style="124"/>
    <col min="8190" max="8190" width="10.4545454545455" style="124" customWidth="1"/>
    <col min="8191" max="8191" width="22.4545454545455" style="124" customWidth="1"/>
    <col min="8192" max="8192" width="7" style="124" customWidth="1"/>
    <col min="8193" max="8193" width="7.45454545454545" style="124" customWidth="1"/>
    <col min="8194" max="8194" width="22.9090909090909" style="124" customWidth="1"/>
    <col min="8195" max="8195" width="33.9090909090909" style="124" customWidth="1"/>
    <col min="8196" max="8445" width="8.90909090909091" style="124"/>
    <col min="8446" max="8446" width="10.4545454545455" style="124" customWidth="1"/>
    <col min="8447" max="8447" width="22.4545454545455" style="124" customWidth="1"/>
    <col min="8448" max="8448" width="7" style="124" customWidth="1"/>
    <col min="8449" max="8449" width="7.45454545454545" style="124" customWidth="1"/>
    <col min="8450" max="8450" width="22.9090909090909" style="124" customWidth="1"/>
    <col min="8451" max="8451" width="33.9090909090909" style="124" customWidth="1"/>
    <col min="8452" max="8701" width="8.90909090909091" style="124"/>
    <col min="8702" max="8702" width="10.4545454545455" style="124" customWidth="1"/>
    <col min="8703" max="8703" width="22.4545454545455" style="124" customWidth="1"/>
    <col min="8704" max="8704" width="7" style="124" customWidth="1"/>
    <col min="8705" max="8705" width="7.45454545454545" style="124" customWidth="1"/>
    <col min="8706" max="8706" width="22.9090909090909" style="124" customWidth="1"/>
    <col min="8707" max="8707" width="33.9090909090909" style="124" customWidth="1"/>
    <col min="8708" max="8957" width="8.90909090909091" style="124"/>
    <col min="8958" max="8958" width="10.4545454545455" style="124" customWidth="1"/>
    <col min="8959" max="8959" width="22.4545454545455" style="124" customWidth="1"/>
    <col min="8960" max="8960" width="7" style="124" customWidth="1"/>
    <col min="8961" max="8961" width="7.45454545454545" style="124" customWidth="1"/>
    <col min="8962" max="8962" width="22.9090909090909" style="124" customWidth="1"/>
    <col min="8963" max="8963" width="33.9090909090909" style="124" customWidth="1"/>
    <col min="8964" max="9213" width="8.90909090909091" style="124"/>
    <col min="9214" max="9214" width="10.4545454545455" style="124" customWidth="1"/>
    <col min="9215" max="9215" width="22.4545454545455" style="124" customWidth="1"/>
    <col min="9216" max="9216" width="7" style="124" customWidth="1"/>
    <col min="9217" max="9217" width="7.45454545454545" style="124" customWidth="1"/>
    <col min="9218" max="9218" width="22.9090909090909" style="124" customWidth="1"/>
    <col min="9219" max="9219" width="33.9090909090909" style="124" customWidth="1"/>
    <col min="9220" max="9469" width="8.90909090909091" style="124"/>
    <col min="9470" max="9470" width="10.4545454545455" style="124" customWidth="1"/>
    <col min="9471" max="9471" width="22.4545454545455" style="124" customWidth="1"/>
    <col min="9472" max="9472" width="7" style="124" customWidth="1"/>
    <col min="9473" max="9473" width="7.45454545454545" style="124" customWidth="1"/>
    <col min="9474" max="9474" width="22.9090909090909" style="124" customWidth="1"/>
    <col min="9475" max="9475" width="33.9090909090909" style="124" customWidth="1"/>
    <col min="9476" max="9725" width="8.90909090909091" style="124"/>
    <col min="9726" max="9726" width="10.4545454545455" style="124" customWidth="1"/>
    <col min="9727" max="9727" width="22.4545454545455" style="124" customWidth="1"/>
    <col min="9728" max="9728" width="7" style="124" customWidth="1"/>
    <col min="9729" max="9729" width="7.45454545454545" style="124" customWidth="1"/>
    <col min="9730" max="9730" width="22.9090909090909" style="124" customWidth="1"/>
    <col min="9731" max="9731" width="33.9090909090909" style="124" customWidth="1"/>
    <col min="9732" max="9981" width="8.90909090909091" style="124"/>
    <col min="9982" max="9982" width="10.4545454545455" style="124" customWidth="1"/>
    <col min="9983" max="9983" width="22.4545454545455" style="124" customWidth="1"/>
    <col min="9984" max="9984" width="7" style="124" customWidth="1"/>
    <col min="9985" max="9985" width="7.45454545454545" style="124" customWidth="1"/>
    <col min="9986" max="9986" width="22.9090909090909" style="124" customWidth="1"/>
    <col min="9987" max="9987" width="33.9090909090909" style="124" customWidth="1"/>
    <col min="9988" max="10237" width="8.90909090909091" style="124"/>
    <col min="10238" max="10238" width="10.4545454545455" style="124" customWidth="1"/>
    <col min="10239" max="10239" width="22.4545454545455" style="124" customWidth="1"/>
    <col min="10240" max="10240" width="7" style="124" customWidth="1"/>
    <col min="10241" max="10241" width="7.45454545454545" style="124" customWidth="1"/>
    <col min="10242" max="10242" width="22.9090909090909" style="124" customWidth="1"/>
    <col min="10243" max="10243" width="33.9090909090909" style="124" customWidth="1"/>
    <col min="10244" max="10493" width="8.90909090909091" style="124"/>
    <col min="10494" max="10494" width="10.4545454545455" style="124" customWidth="1"/>
    <col min="10495" max="10495" width="22.4545454545455" style="124" customWidth="1"/>
    <col min="10496" max="10496" width="7" style="124" customWidth="1"/>
    <col min="10497" max="10497" width="7.45454545454545" style="124" customWidth="1"/>
    <col min="10498" max="10498" width="22.9090909090909" style="124" customWidth="1"/>
    <col min="10499" max="10499" width="33.9090909090909" style="124" customWidth="1"/>
    <col min="10500" max="10749" width="8.90909090909091" style="124"/>
    <col min="10750" max="10750" width="10.4545454545455" style="124" customWidth="1"/>
    <col min="10751" max="10751" width="22.4545454545455" style="124" customWidth="1"/>
    <col min="10752" max="10752" width="7" style="124" customWidth="1"/>
    <col min="10753" max="10753" width="7.45454545454545" style="124" customWidth="1"/>
    <col min="10754" max="10754" width="22.9090909090909" style="124" customWidth="1"/>
    <col min="10755" max="10755" width="33.9090909090909" style="124" customWidth="1"/>
    <col min="10756" max="11005" width="8.90909090909091" style="124"/>
    <col min="11006" max="11006" width="10.4545454545455" style="124" customWidth="1"/>
    <col min="11007" max="11007" width="22.4545454545455" style="124" customWidth="1"/>
    <col min="11008" max="11008" width="7" style="124" customWidth="1"/>
    <col min="11009" max="11009" width="7.45454545454545" style="124" customWidth="1"/>
    <col min="11010" max="11010" width="22.9090909090909" style="124" customWidth="1"/>
    <col min="11011" max="11011" width="33.9090909090909" style="124" customWidth="1"/>
    <col min="11012" max="11261" width="8.90909090909091" style="124"/>
    <col min="11262" max="11262" width="10.4545454545455" style="124" customWidth="1"/>
    <col min="11263" max="11263" width="22.4545454545455" style="124" customWidth="1"/>
    <col min="11264" max="11264" width="7" style="124" customWidth="1"/>
    <col min="11265" max="11265" width="7.45454545454545" style="124" customWidth="1"/>
    <col min="11266" max="11266" width="22.9090909090909" style="124" customWidth="1"/>
    <col min="11267" max="11267" width="33.9090909090909" style="124" customWidth="1"/>
    <col min="11268" max="11517" width="8.90909090909091" style="124"/>
    <col min="11518" max="11518" width="10.4545454545455" style="124" customWidth="1"/>
    <col min="11519" max="11519" width="22.4545454545455" style="124" customWidth="1"/>
    <col min="11520" max="11520" width="7" style="124" customWidth="1"/>
    <col min="11521" max="11521" width="7.45454545454545" style="124" customWidth="1"/>
    <col min="11522" max="11522" width="22.9090909090909" style="124" customWidth="1"/>
    <col min="11523" max="11523" width="33.9090909090909" style="124" customWidth="1"/>
    <col min="11524" max="11773" width="8.90909090909091" style="124"/>
    <col min="11774" max="11774" width="10.4545454545455" style="124" customWidth="1"/>
    <col min="11775" max="11775" width="22.4545454545455" style="124" customWidth="1"/>
    <col min="11776" max="11776" width="7" style="124" customWidth="1"/>
    <col min="11777" max="11777" width="7.45454545454545" style="124" customWidth="1"/>
    <col min="11778" max="11778" width="22.9090909090909" style="124" customWidth="1"/>
    <col min="11779" max="11779" width="33.9090909090909" style="124" customWidth="1"/>
    <col min="11780" max="12029" width="8.90909090909091" style="124"/>
    <col min="12030" max="12030" width="10.4545454545455" style="124" customWidth="1"/>
    <col min="12031" max="12031" width="22.4545454545455" style="124" customWidth="1"/>
    <col min="12032" max="12032" width="7" style="124" customWidth="1"/>
    <col min="12033" max="12033" width="7.45454545454545" style="124" customWidth="1"/>
    <col min="12034" max="12034" width="22.9090909090909" style="124" customWidth="1"/>
    <col min="12035" max="12035" width="33.9090909090909" style="124" customWidth="1"/>
    <col min="12036" max="12285" width="8.90909090909091" style="124"/>
    <col min="12286" max="12286" width="10.4545454545455" style="124" customWidth="1"/>
    <col min="12287" max="12287" width="22.4545454545455" style="124" customWidth="1"/>
    <col min="12288" max="12288" width="7" style="124" customWidth="1"/>
    <col min="12289" max="12289" width="7.45454545454545" style="124" customWidth="1"/>
    <col min="12290" max="12290" width="22.9090909090909" style="124" customWidth="1"/>
    <col min="12291" max="12291" width="33.9090909090909" style="124" customWidth="1"/>
    <col min="12292" max="12541" width="8.90909090909091" style="124"/>
    <col min="12542" max="12542" width="10.4545454545455" style="124" customWidth="1"/>
    <col min="12543" max="12543" width="22.4545454545455" style="124" customWidth="1"/>
    <col min="12544" max="12544" width="7" style="124" customWidth="1"/>
    <col min="12545" max="12545" width="7.45454545454545" style="124" customWidth="1"/>
    <col min="12546" max="12546" width="22.9090909090909" style="124" customWidth="1"/>
    <col min="12547" max="12547" width="33.9090909090909" style="124" customWidth="1"/>
    <col min="12548" max="12797" width="8.90909090909091" style="124"/>
    <col min="12798" max="12798" width="10.4545454545455" style="124" customWidth="1"/>
    <col min="12799" max="12799" width="22.4545454545455" style="124" customWidth="1"/>
    <col min="12800" max="12800" width="7" style="124" customWidth="1"/>
    <col min="12801" max="12801" width="7.45454545454545" style="124" customWidth="1"/>
    <col min="12802" max="12802" width="22.9090909090909" style="124" customWidth="1"/>
    <col min="12803" max="12803" width="33.9090909090909" style="124" customWidth="1"/>
    <col min="12804" max="13053" width="8.90909090909091" style="124"/>
    <col min="13054" max="13054" width="10.4545454545455" style="124" customWidth="1"/>
    <col min="13055" max="13055" width="22.4545454545455" style="124" customWidth="1"/>
    <col min="13056" max="13056" width="7" style="124" customWidth="1"/>
    <col min="13057" max="13057" width="7.45454545454545" style="124" customWidth="1"/>
    <col min="13058" max="13058" width="22.9090909090909" style="124" customWidth="1"/>
    <col min="13059" max="13059" width="33.9090909090909" style="124" customWidth="1"/>
    <col min="13060" max="13309" width="8.90909090909091" style="124"/>
    <col min="13310" max="13310" width="10.4545454545455" style="124" customWidth="1"/>
    <col min="13311" max="13311" width="22.4545454545455" style="124" customWidth="1"/>
    <col min="13312" max="13312" width="7" style="124" customWidth="1"/>
    <col min="13313" max="13313" width="7.45454545454545" style="124" customWidth="1"/>
    <col min="13314" max="13314" width="22.9090909090909" style="124" customWidth="1"/>
    <col min="13315" max="13315" width="33.9090909090909" style="124" customWidth="1"/>
    <col min="13316" max="13565" width="8.90909090909091" style="124"/>
    <col min="13566" max="13566" width="10.4545454545455" style="124" customWidth="1"/>
    <col min="13567" max="13567" width="22.4545454545455" style="124" customWidth="1"/>
    <col min="13568" max="13568" width="7" style="124" customWidth="1"/>
    <col min="13569" max="13569" width="7.45454545454545" style="124" customWidth="1"/>
    <col min="13570" max="13570" width="22.9090909090909" style="124" customWidth="1"/>
    <col min="13571" max="13571" width="33.9090909090909" style="124" customWidth="1"/>
    <col min="13572" max="13821" width="8.90909090909091" style="124"/>
    <col min="13822" max="13822" width="10.4545454545455" style="124" customWidth="1"/>
    <col min="13823" max="13823" width="22.4545454545455" style="124" customWidth="1"/>
    <col min="13824" max="13824" width="7" style="124" customWidth="1"/>
    <col min="13825" max="13825" width="7.45454545454545" style="124" customWidth="1"/>
    <col min="13826" max="13826" width="22.9090909090909" style="124" customWidth="1"/>
    <col min="13827" max="13827" width="33.9090909090909" style="124" customWidth="1"/>
    <col min="13828" max="14077" width="8.90909090909091" style="124"/>
    <col min="14078" max="14078" width="10.4545454545455" style="124" customWidth="1"/>
    <col min="14079" max="14079" width="22.4545454545455" style="124" customWidth="1"/>
    <col min="14080" max="14080" width="7" style="124" customWidth="1"/>
    <col min="14081" max="14081" width="7.45454545454545" style="124" customWidth="1"/>
    <col min="14082" max="14082" width="22.9090909090909" style="124" customWidth="1"/>
    <col min="14083" max="14083" width="33.9090909090909" style="124" customWidth="1"/>
    <col min="14084" max="14333" width="8.90909090909091" style="124"/>
    <col min="14334" max="14334" width="10.4545454545455" style="124" customWidth="1"/>
    <col min="14335" max="14335" width="22.4545454545455" style="124" customWidth="1"/>
    <col min="14336" max="14336" width="7" style="124" customWidth="1"/>
    <col min="14337" max="14337" width="7.45454545454545" style="124" customWidth="1"/>
    <col min="14338" max="14338" width="22.9090909090909" style="124" customWidth="1"/>
    <col min="14339" max="14339" width="33.9090909090909" style="124" customWidth="1"/>
    <col min="14340" max="14589" width="8.90909090909091" style="124"/>
    <col min="14590" max="14590" width="10.4545454545455" style="124" customWidth="1"/>
    <col min="14591" max="14591" width="22.4545454545455" style="124" customWidth="1"/>
    <col min="14592" max="14592" width="7" style="124" customWidth="1"/>
    <col min="14593" max="14593" width="7.45454545454545" style="124" customWidth="1"/>
    <col min="14594" max="14594" width="22.9090909090909" style="124" customWidth="1"/>
    <col min="14595" max="14595" width="33.9090909090909" style="124" customWidth="1"/>
    <col min="14596" max="14845" width="8.90909090909091" style="124"/>
    <col min="14846" max="14846" width="10.4545454545455" style="124" customWidth="1"/>
    <col min="14847" max="14847" width="22.4545454545455" style="124" customWidth="1"/>
    <col min="14848" max="14848" width="7" style="124" customWidth="1"/>
    <col min="14849" max="14849" width="7.45454545454545" style="124" customWidth="1"/>
    <col min="14850" max="14850" width="22.9090909090909" style="124" customWidth="1"/>
    <col min="14851" max="14851" width="33.9090909090909" style="124" customWidth="1"/>
    <col min="14852" max="15101" width="8.90909090909091" style="124"/>
    <col min="15102" max="15102" width="10.4545454545455" style="124" customWidth="1"/>
    <col min="15103" max="15103" width="22.4545454545455" style="124" customWidth="1"/>
    <col min="15104" max="15104" width="7" style="124" customWidth="1"/>
    <col min="15105" max="15105" width="7.45454545454545" style="124" customWidth="1"/>
    <col min="15106" max="15106" width="22.9090909090909" style="124" customWidth="1"/>
    <col min="15107" max="15107" width="33.9090909090909" style="124" customWidth="1"/>
    <col min="15108" max="15357" width="8.90909090909091" style="124"/>
    <col min="15358" max="15358" width="10.4545454545455" style="124" customWidth="1"/>
    <col min="15359" max="15359" width="22.4545454545455" style="124" customWidth="1"/>
    <col min="15360" max="15360" width="7" style="124" customWidth="1"/>
    <col min="15361" max="15361" width="7.45454545454545" style="124" customWidth="1"/>
    <col min="15362" max="15362" width="22.9090909090909" style="124" customWidth="1"/>
    <col min="15363" max="15363" width="33.9090909090909" style="124" customWidth="1"/>
    <col min="15364" max="15613" width="8.90909090909091" style="124"/>
    <col min="15614" max="15614" width="10.4545454545455" style="124" customWidth="1"/>
    <col min="15615" max="15615" width="22.4545454545455" style="124" customWidth="1"/>
    <col min="15616" max="15616" width="7" style="124" customWidth="1"/>
    <col min="15617" max="15617" width="7.45454545454545" style="124" customWidth="1"/>
    <col min="15618" max="15618" width="22.9090909090909" style="124" customWidth="1"/>
    <col min="15619" max="15619" width="33.9090909090909" style="124" customWidth="1"/>
    <col min="15620" max="15869" width="8.90909090909091" style="124"/>
    <col min="15870" max="15870" width="10.4545454545455" style="124" customWidth="1"/>
    <col min="15871" max="15871" width="22.4545454545455" style="124" customWidth="1"/>
    <col min="15872" max="15872" width="7" style="124" customWidth="1"/>
    <col min="15873" max="15873" width="7.45454545454545" style="124" customWidth="1"/>
    <col min="15874" max="15874" width="22.9090909090909" style="124" customWidth="1"/>
    <col min="15875" max="15875" width="33.9090909090909" style="124" customWidth="1"/>
    <col min="15876" max="16125" width="8.90909090909091" style="124"/>
    <col min="16126" max="16126" width="10.4545454545455" style="124" customWidth="1"/>
    <col min="16127" max="16127" width="22.4545454545455" style="124" customWidth="1"/>
    <col min="16128" max="16128" width="7" style="124" customWidth="1"/>
    <col min="16129" max="16129" width="7.45454545454545" style="124" customWidth="1"/>
    <col min="16130" max="16130" width="22.9090909090909" style="124" customWidth="1"/>
    <col min="16131" max="16131" width="33.9090909090909" style="124" customWidth="1"/>
    <col min="16132" max="16384" width="8.90909090909091" style="124"/>
  </cols>
  <sheetData>
    <row r="1" spans="1:11">
      <c r="A1" s="158" t="s">
        <v>102</v>
      </c>
      <c r="B1" s="128"/>
      <c r="H1" s="129"/>
    </row>
    <row r="2" ht="22.5" spans="1:11">
      <c r="A2" s="130" t="s">
        <v>103</v>
      </c>
      <c r="B2" s="130"/>
      <c r="C2" s="130"/>
      <c r="D2" s="130"/>
      <c r="E2" s="130"/>
      <c r="F2" s="130"/>
      <c r="G2" s="130"/>
      <c r="H2" s="130"/>
      <c r="J2" s="125"/>
      <c r="K2" s="125"/>
    </row>
    <row r="3" s="125" customFormat="1" ht="14" spans="1:11">
      <c r="A3" s="159" t="s">
        <v>104</v>
      </c>
      <c r="B3" s="159" t="s">
        <v>105</v>
      </c>
      <c r="C3" s="159" t="s">
        <v>106</v>
      </c>
      <c r="D3" s="159" t="s">
        <v>107</v>
      </c>
      <c r="E3" s="160" t="s">
        <v>108</v>
      </c>
      <c r="F3" s="160" t="s">
        <v>109</v>
      </c>
      <c r="G3" s="160" t="s">
        <v>110</v>
      </c>
      <c r="H3" s="161" t="s">
        <v>111</v>
      </c>
    </row>
    <row r="4" s="125" customFormat="1" ht="70" spans="1:11">
      <c r="A4" s="131" t="s">
        <v>112</v>
      </c>
      <c r="B4" s="131" t="s">
        <v>113</v>
      </c>
      <c r="C4" s="131" t="s">
        <v>114</v>
      </c>
      <c r="D4" s="162" t="s">
        <v>115</v>
      </c>
      <c r="E4" s="132">
        <v>1</v>
      </c>
      <c r="F4" s="132">
        <f>E4*0.8</f>
        <v>0.8</v>
      </c>
      <c r="G4" s="163" t="s">
        <v>272</v>
      </c>
      <c r="H4" s="135" t="s">
        <v>117</v>
      </c>
    </row>
    <row r="5" s="125" customFormat="1" ht="28" spans="1:11">
      <c r="A5" s="131"/>
      <c r="B5" s="131"/>
      <c r="C5" s="131"/>
      <c r="D5" s="134" t="s">
        <v>118</v>
      </c>
      <c r="E5" s="132">
        <v>0.5</v>
      </c>
      <c r="F5" s="132">
        <f t="shared" ref="F5:F37" si="0">E5*0.8</f>
        <v>0.4</v>
      </c>
      <c r="G5" s="191"/>
      <c r="H5" s="135" t="s">
        <v>119</v>
      </c>
    </row>
    <row r="6" s="125" customFormat="1" ht="98" spans="1:11">
      <c r="A6" s="131"/>
      <c r="B6" s="131"/>
      <c r="C6" s="131"/>
      <c r="D6" s="162" t="s">
        <v>120</v>
      </c>
      <c r="E6" s="136">
        <v>0.5</v>
      </c>
      <c r="F6" s="132">
        <f t="shared" si="0"/>
        <v>0.4</v>
      </c>
      <c r="G6" s="191"/>
      <c r="H6" s="162" t="s">
        <v>121</v>
      </c>
    </row>
    <row r="7" s="125" customFormat="1" ht="28" spans="1:11">
      <c r="A7" s="131"/>
      <c r="B7" s="131"/>
      <c r="C7" s="131"/>
      <c r="D7" s="134" t="s">
        <v>122</v>
      </c>
      <c r="E7" s="132">
        <v>0.5</v>
      </c>
      <c r="F7" s="132">
        <f t="shared" si="0"/>
        <v>0.4</v>
      </c>
      <c r="G7" s="191"/>
      <c r="H7" s="135" t="s">
        <v>123</v>
      </c>
    </row>
    <row r="8" s="125" customFormat="1" ht="56" spans="1:11">
      <c r="A8" s="131"/>
      <c r="B8" s="131"/>
      <c r="C8" s="131" t="s">
        <v>124</v>
      </c>
      <c r="D8" s="135" t="s">
        <v>125</v>
      </c>
      <c r="E8" s="132">
        <v>0.5</v>
      </c>
      <c r="F8" s="132">
        <f t="shared" si="0"/>
        <v>0.4</v>
      </c>
      <c r="G8" s="191"/>
      <c r="H8" s="166" t="s">
        <v>126</v>
      </c>
    </row>
    <row r="9" s="125" customFormat="1" ht="42" spans="1:11">
      <c r="A9" s="131"/>
      <c r="B9" s="131"/>
      <c r="C9" s="131"/>
      <c r="D9" s="137" t="s">
        <v>127</v>
      </c>
      <c r="E9" s="132">
        <v>0.5</v>
      </c>
      <c r="F9" s="132">
        <f t="shared" si="0"/>
        <v>0.4</v>
      </c>
      <c r="G9" s="191"/>
      <c r="H9" s="135" t="s">
        <v>128</v>
      </c>
    </row>
    <row r="10" s="125" customFormat="1" ht="42" spans="1:11">
      <c r="A10" s="131"/>
      <c r="B10" s="131"/>
      <c r="C10" s="131"/>
      <c r="D10" s="137" t="s">
        <v>129</v>
      </c>
      <c r="E10" s="132">
        <v>0.5</v>
      </c>
      <c r="F10" s="132">
        <f t="shared" si="0"/>
        <v>0.4</v>
      </c>
      <c r="G10" s="192"/>
      <c r="H10" s="135" t="s">
        <v>130</v>
      </c>
    </row>
    <row r="11" s="125" customFormat="1" ht="42.5" customHeight="1" spans="1:11">
      <c r="A11" s="131"/>
      <c r="B11" s="131" t="s">
        <v>131</v>
      </c>
      <c r="C11" s="131" t="s">
        <v>132</v>
      </c>
      <c r="D11" s="135" t="s">
        <v>246</v>
      </c>
      <c r="E11" s="132">
        <v>2</v>
      </c>
      <c r="F11" s="132">
        <f t="shared" si="0"/>
        <v>1.6</v>
      </c>
      <c r="G11" s="163" t="s">
        <v>272</v>
      </c>
      <c r="H11" s="135" t="s">
        <v>134</v>
      </c>
    </row>
    <row r="12" s="125" customFormat="1" ht="42" spans="1:11">
      <c r="A12" s="131"/>
      <c r="B12" s="131"/>
      <c r="C12" s="131"/>
      <c r="D12" s="137" t="s">
        <v>247</v>
      </c>
      <c r="E12" s="132">
        <v>1</v>
      </c>
      <c r="F12" s="132">
        <f t="shared" si="0"/>
        <v>0.8</v>
      </c>
      <c r="G12" s="164"/>
      <c r="H12" s="137" t="s">
        <v>136</v>
      </c>
    </row>
    <row r="13" s="125" customFormat="1" ht="56" spans="1:11">
      <c r="A13" s="131"/>
      <c r="B13" s="131"/>
      <c r="C13" s="131" t="s">
        <v>137</v>
      </c>
      <c r="D13" s="134" t="s">
        <v>138</v>
      </c>
      <c r="E13" s="132">
        <v>1</v>
      </c>
      <c r="F13" s="132">
        <f t="shared" si="0"/>
        <v>0.8</v>
      </c>
      <c r="G13" s="164"/>
      <c r="H13" s="135" t="s">
        <v>139</v>
      </c>
    </row>
    <row r="14" s="125" customFormat="1" ht="42" spans="1:11">
      <c r="A14" s="131"/>
      <c r="B14" s="131"/>
      <c r="C14" s="131"/>
      <c r="D14" s="138" t="s">
        <v>140</v>
      </c>
      <c r="E14" s="132">
        <v>1</v>
      </c>
      <c r="F14" s="132">
        <f t="shared" si="0"/>
        <v>0.8</v>
      </c>
      <c r="G14" s="164"/>
      <c r="H14" s="137" t="s">
        <v>141</v>
      </c>
    </row>
    <row r="15" s="125" customFormat="1" ht="56" spans="1:11">
      <c r="A15" s="131"/>
      <c r="B15" s="131"/>
      <c r="C15" s="131"/>
      <c r="D15" s="138" t="s">
        <v>142</v>
      </c>
      <c r="E15" s="132">
        <v>1</v>
      </c>
      <c r="F15" s="132">
        <f t="shared" si="0"/>
        <v>0.8</v>
      </c>
      <c r="G15" s="165"/>
      <c r="H15" s="137" t="s">
        <v>143</v>
      </c>
    </row>
    <row r="16" s="125" customFormat="1" ht="42" customHeight="1" spans="1:11">
      <c r="A16" s="131"/>
      <c r="B16" s="131" t="s">
        <v>144</v>
      </c>
      <c r="C16" s="131" t="s">
        <v>145</v>
      </c>
      <c r="D16" s="134" t="s">
        <v>146</v>
      </c>
      <c r="E16" s="132">
        <v>2</v>
      </c>
      <c r="F16" s="132">
        <f t="shared" si="0"/>
        <v>1.6</v>
      </c>
      <c r="G16" s="151" t="s">
        <v>273</v>
      </c>
      <c r="H16" s="135" t="s">
        <v>148</v>
      </c>
    </row>
    <row r="17" s="125" customFormat="1" ht="56" spans="1:11">
      <c r="A17" s="131"/>
      <c r="B17" s="131"/>
      <c r="C17" s="131"/>
      <c r="D17" s="138" t="s">
        <v>149</v>
      </c>
      <c r="E17" s="132">
        <v>2</v>
      </c>
      <c r="F17" s="132">
        <f t="shared" si="0"/>
        <v>1.6</v>
      </c>
      <c r="G17" s="191"/>
      <c r="H17" s="137" t="s">
        <v>150</v>
      </c>
      <c r="K17" s="193"/>
    </row>
    <row r="18" s="125" customFormat="1" ht="42" spans="1:11">
      <c r="A18" s="131"/>
      <c r="B18" s="131"/>
      <c r="C18" s="131"/>
      <c r="D18" s="138" t="s">
        <v>151</v>
      </c>
      <c r="E18" s="132">
        <v>1</v>
      </c>
      <c r="F18" s="132">
        <f t="shared" si="0"/>
        <v>0.8</v>
      </c>
      <c r="G18" s="192"/>
      <c r="H18" s="137" t="s">
        <v>152</v>
      </c>
      <c r="K18" s="194"/>
    </row>
    <row r="19" s="125" customFormat="1" ht="42" spans="1:11">
      <c r="A19" s="139" t="s">
        <v>153</v>
      </c>
      <c r="B19" s="131" t="s">
        <v>154</v>
      </c>
      <c r="C19" s="169" t="s">
        <v>155</v>
      </c>
      <c r="D19" s="170" t="s">
        <v>156</v>
      </c>
      <c r="E19" s="132">
        <v>4</v>
      </c>
      <c r="F19" s="132">
        <v>4</v>
      </c>
      <c r="G19" s="163" t="s">
        <v>272</v>
      </c>
      <c r="H19" s="137" t="s">
        <v>157</v>
      </c>
      <c r="J19" s="194"/>
      <c r="K19" s="194"/>
    </row>
    <row r="20" s="125" customFormat="1" ht="42" spans="1:11">
      <c r="A20" s="140"/>
      <c r="B20" s="131"/>
      <c r="C20" s="159" t="s">
        <v>158</v>
      </c>
      <c r="D20" s="134" t="s">
        <v>159</v>
      </c>
      <c r="E20" s="132">
        <v>4</v>
      </c>
      <c r="F20" s="132">
        <v>0</v>
      </c>
      <c r="G20" s="164"/>
      <c r="H20" s="137" t="s">
        <v>160</v>
      </c>
      <c r="J20" s="194"/>
    </row>
    <row r="21" s="125" customFormat="1" ht="84" spans="1:11">
      <c r="A21" s="140"/>
      <c r="B21" s="131"/>
      <c r="C21" s="159" t="s">
        <v>161</v>
      </c>
      <c r="D21" s="170" t="s">
        <v>162</v>
      </c>
      <c r="E21" s="132">
        <v>1</v>
      </c>
      <c r="F21" s="132">
        <f t="shared" si="0"/>
        <v>0.8</v>
      </c>
      <c r="G21" s="164"/>
      <c r="H21" s="137" t="s">
        <v>163</v>
      </c>
    </row>
    <row r="22" s="125" customFormat="1" ht="28" spans="1:11">
      <c r="A22" s="140"/>
      <c r="B22" s="131"/>
      <c r="C22" s="132"/>
      <c r="D22" s="138" t="s">
        <v>164</v>
      </c>
      <c r="E22" s="132">
        <v>1</v>
      </c>
      <c r="F22" s="132">
        <f t="shared" si="0"/>
        <v>0.8</v>
      </c>
      <c r="G22" s="164"/>
      <c r="H22" s="137" t="s">
        <v>165</v>
      </c>
    </row>
    <row r="23" s="125" customFormat="1" ht="56" spans="1:11">
      <c r="A23" s="140"/>
      <c r="B23" s="131"/>
      <c r="C23" s="132"/>
      <c r="D23" s="138" t="s">
        <v>166</v>
      </c>
      <c r="E23" s="132">
        <v>1</v>
      </c>
      <c r="F23" s="132">
        <f t="shared" si="0"/>
        <v>0.8</v>
      </c>
      <c r="G23" s="164"/>
      <c r="H23" s="137" t="s">
        <v>167</v>
      </c>
    </row>
    <row r="24" s="125" customFormat="1" ht="42" spans="1:11">
      <c r="A24" s="140"/>
      <c r="B24" s="132"/>
      <c r="C24" s="132"/>
      <c r="D24" s="134" t="s">
        <v>168</v>
      </c>
      <c r="E24" s="132">
        <v>1</v>
      </c>
      <c r="F24" s="132">
        <f t="shared" si="0"/>
        <v>0.8</v>
      </c>
      <c r="G24" s="165"/>
      <c r="H24" s="137" t="s">
        <v>169</v>
      </c>
    </row>
    <row r="25" s="125" customFormat="1" ht="56" spans="1:11">
      <c r="A25" s="140"/>
      <c r="B25" s="139" t="s">
        <v>170</v>
      </c>
      <c r="C25" s="131" t="s">
        <v>171</v>
      </c>
      <c r="D25" s="134" t="s">
        <v>172</v>
      </c>
      <c r="E25" s="132">
        <v>1</v>
      </c>
      <c r="F25" s="132">
        <f t="shared" si="0"/>
        <v>0.8</v>
      </c>
      <c r="G25" s="151" t="s">
        <v>273</v>
      </c>
      <c r="H25" s="137" t="s">
        <v>173</v>
      </c>
    </row>
    <row r="26" s="125" customFormat="1" ht="42" spans="1:11">
      <c r="A26" s="140"/>
      <c r="B26" s="140"/>
      <c r="C26" s="131"/>
      <c r="D26" s="138" t="s">
        <v>174</v>
      </c>
      <c r="E26" s="132">
        <v>1</v>
      </c>
      <c r="F26" s="132">
        <f t="shared" si="0"/>
        <v>0.8</v>
      </c>
      <c r="G26" s="191"/>
      <c r="H26" s="137" t="s">
        <v>175</v>
      </c>
    </row>
    <row r="27" s="125" customFormat="1" ht="28" spans="1:11">
      <c r="A27" s="140"/>
      <c r="B27" s="140"/>
      <c r="C27" s="131"/>
      <c r="D27" s="138" t="s">
        <v>176</v>
      </c>
      <c r="E27" s="132">
        <v>1</v>
      </c>
      <c r="F27" s="132">
        <f t="shared" si="0"/>
        <v>0.8</v>
      </c>
      <c r="G27" s="192"/>
      <c r="H27" s="137" t="s">
        <v>177</v>
      </c>
    </row>
    <row r="28" s="125" customFormat="1" ht="42" spans="1:11">
      <c r="A28" s="140"/>
      <c r="B28" s="140"/>
      <c r="C28" s="139" t="s">
        <v>178</v>
      </c>
      <c r="D28" s="134" t="s">
        <v>179</v>
      </c>
      <c r="E28" s="132">
        <v>1</v>
      </c>
      <c r="F28" s="132">
        <f t="shared" si="0"/>
        <v>0.8</v>
      </c>
      <c r="G28" s="163" t="s">
        <v>272</v>
      </c>
      <c r="H28" s="137" t="s">
        <v>180</v>
      </c>
    </row>
    <row r="29" s="125" customFormat="1" ht="28" spans="1:11">
      <c r="A29" s="140"/>
      <c r="B29" s="140"/>
      <c r="C29" s="140"/>
      <c r="D29" s="138" t="s">
        <v>181</v>
      </c>
      <c r="E29" s="132">
        <v>1</v>
      </c>
      <c r="F29" s="132">
        <f t="shared" si="0"/>
        <v>0.8</v>
      </c>
      <c r="G29" s="164"/>
      <c r="H29" s="137" t="s">
        <v>182</v>
      </c>
    </row>
    <row r="30" s="125" customFormat="1" ht="70" spans="1:11">
      <c r="A30" s="140"/>
      <c r="B30" s="140"/>
      <c r="C30" s="140"/>
      <c r="D30" s="138" t="s">
        <v>183</v>
      </c>
      <c r="E30" s="132">
        <v>1</v>
      </c>
      <c r="F30" s="132">
        <f t="shared" si="0"/>
        <v>0.8</v>
      </c>
      <c r="G30" s="164"/>
      <c r="H30" s="137" t="s">
        <v>184</v>
      </c>
    </row>
    <row r="31" s="125" customFormat="1" ht="70" spans="1:11">
      <c r="A31" s="140"/>
      <c r="B31" s="140"/>
      <c r="C31" s="140"/>
      <c r="D31" s="138" t="s">
        <v>185</v>
      </c>
      <c r="E31" s="132">
        <v>1</v>
      </c>
      <c r="F31" s="132">
        <f t="shared" si="0"/>
        <v>0.8</v>
      </c>
      <c r="G31" s="164"/>
      <c r="H31" s="137" t="s">
        <v>186</v>
      </c>
    </row>
    <row r="32" s="125" customFormat="1" ht="70" spans="1:11">
      <c r="A32" s="140"/>
      <c r="B32" s="140"/>
      <c r="C32" s="140"/>
      <c r="D32" s="138" t="s">
        <v>187</v>
      </c>
      <c r="E32" s="132">
        <v>1</v>
      </c>
      <c r="F32" s="132">
        <f t="shared" si="0"/>
        <v>0.8</v>
      </c>
      <c r="G32" s="165"/>
      <c r="H32" s="137" t="s">
        <v>188</v>
      </c>
    </row>
    <row r="33" s="125" customFormat="1" ht="42.5" customHeight="1" spans="1:8">
      <c r="A33" s="140"/>
      <c r="B33" s="140"/>
      <c r="C33" s="139" t="s">
        <v>189</v>
      </c>
      <c r="D33" s="138" t="s">
        <v>190</v>
      </c>
      <c r="E33" s="132">
        <v>1</v>
      </c>
      <c r="F33" s="132">
        <f t="shared" si="0"/>
        <v>0.8</v>
      </c>
      <c r="G33" s="163" t="s">
        <v>272</v>
      </c>
      <c r="H33" s="137" t="s">
        <v>191</v>
      </c>
    </row>
    <row r="34" s="125" customFormat="1" ht="14" spans="1:8">
      <c r="A34" s="140"/>
      <c r="B34" s="142"/>
      <c r="C34" s="142"/>
      <c r="D34" s="138" t="s">
        <v>192</v>
      </c>
      <c r="E34" s="132">
        <v>1</v>
      </c>
      <c r="F34" s="132">
        <f t="shared" si="0"/>
        <v>0.8</v>
      </c>
      <c r="G34" s="165"/>
      <c r="H34" s="137" t="s">
        <v>191</v>
      </c>
    </row>
    <row r="35" s="125" customFormat="1" ht="42.5" customHeight="1" spans="1:8">
      <c r="A35" s="140"/>
      <c r="B35" s="169" t="s">
        <v>193</v>
      </c>
      <c r="C35" s="173" t="s">
        <v>194</v>
      </c>
      <c r="D35" s="170" t="s">
        <v>195</v>
      </c>
      <c r="E35" s="132">
        <v>1</v>
      </c>
      <c r="F35" s="132">
        <f t="shared" si="0"/>
        <v>0.8</v>
      </c>
      <c r="G35" s="163" t="s">
        <v>272</v>
      </c>
      <c r="H35" s="174" t="s">
        <v>196</v>
      </c>
    </row>
    <row r="36" s="125" customFormat="1" ht="14" spans="1:8">
      <c r="A36" s="140"/>
      <c r="B36" s="176"/>
      <c r="C36" s="169" t="s">
        <v>197</v>
      </c>
      <c r="D36" s="170" t="s">
        <v>198</v>
      </c>
      <c r="E36" s="132">
        <v>1</v>
      </c>
      <c r="F36" s="132">
        <f t="shared" si="0"/>
        <v>0.8</v>
      </c>
      <c r="G36" s="164"/>
      <c r="H36" s="174" t="s">
        <v>199</v>
      </c>
    </row>
    <row r="37" s="125" customFormat="1" ht="14" spans="1:8">
      <c r="A37" s="142"/>
      <c r="B37" s="173"/>
      <c r="C37" s="173"/>
      <c r="D37" s="170" t="s">
        <v>200</v>
      </c>
      <c r="E37" s="132">
        <v>1</v>
      </c>
      <c r="F37" s="132">
        <f t="shared" si="0"/>
        <v>0.8</v>
      </c>
      <c r="G37" s="165"/>
      <c r="H37" s="174" t="s">
        <v>201</v>
      </c>
    </row>
    <row r="38" s="125" customFormat="1" ht="28" spans="1:8">
      <c r="A38" s="131" t="s">
        <v>202</v>
      </c>
      <c r="B38" s="131" t="s">
        <v>203</v>
      </c>
      <c r="C38" s="152" t="s">
        <v>204</v>
      </c>
      <c r="D38" s="152" t="s">
        <v>205</v>
      </c>
      <c r="E38" s="132">
        <v>6</v>
      </c>
      <c r="F38" s="132">
        <f>E38*0.75</f>
        <v>4.5</v>
      </c>
      <c r="G38" s="163" t="s">
        <v>274</v>
      </c>
      <c r="H38" s="195" t="s">
        <v>207</v>
      </c>
    </row>
    <row r="39" s="125" customFormat="1" ht="14" spans="1:8">
      <c r="A39" s="132"/>
      <c r="B39" s="132"/>
      <c r="C39" s="152" t="s">
        <v>208</v>
      </c>
      <c r="D39" s="152" t="s">
        <v>209</v>
      </c>
      <c r="E39" s="132">
        <v>6</v>
      </c>
      <c r="F39" s="132">
        <f t="shared" ref="F39:F47" si="1">E39*0.75</f>
        <v>4.5</v>
      </c>
      <c r="G39" s="191"/>
      <c r="H39" s="196"/>
    </row>
    <row r="40" s="125" customFormat="1" ht="113.5" customHeight="1" spans="1:8">
      <c r="A40" s="132"/>
      <c r="B40" s="131" t="s">
        <v>210</v>
      </c>
      <c r="C40" s="178" t="s">
        <v>211</v>
      </c>
      <c r="D40" s="177" t="s">
        <v>212</v>
      </c>
      <c r="E40" s="151">
        <v>16</v>
      </c>
      <c r="F40" s="132">
        <f t="shared" si="1"/>
        <v>12</v>
      </c>
      <c r="G40" s="163" t="s">
        <v>274</v>
      </c>
      <c r="H40" s="143" t="s">
        <v>214</v>
      </c>
    </row>
    <row r="41" s="125" customFormat="1" ht="70" spans="1:8">
      <c r="A41" s="132"/>
      <c r="B41" s="131" t="s">
        <v>215</v>
      </c>
      <c r="C41" s="131" t="s">
        <v>216</v>
      </c>
      <c r="D41" s="152" t="s">
        <v>217</v>
      </c>
      <c r="E41" s="131">
        <v>12</v>
      </c>
      <c r="F41" s="132">
        <f t="shared" si="1"/>
        <v>9</v>
      </c>
      <c r="G41" s="163" t="s">
        <v>274</v>
      </c>
      <c r="H41" s="143" t="s">
        <v>218</v>
      </c>
    </row>
    <row r="42" s="125" customFormat="1" ht="84" spans="1:8">
      <c r="A42" s="132"/>
      <c r="B42" s="131" t="s">
        <v>219</v>
      </c>
      <c r="C42" s="132" t="s">
        <v>220</v>
      </c>
      <c r="D42" s="170" t="s">
        <v>221</v>
      </c>
      <c r="E42" s="132">
        <v>5</v>
      </c>
      <c r="F42" s="132">
        <f t="shared" si="1"/>
        <v>3.75</v>
      </c>
      <c r="G42" s="172" t="s">
        <v>274</v>
      </c>
      <c r="H42" s="137" t="s">
        <v>222</v>
      </c>
    </row>
    <row r="43" s="125" customFormat="1" ht="42" spans="1:8">
      <c r="A43" s="139" t="s">
        <v>223</v>
      </c>
      <c r="B43" s="132" t="s">
        <v>224</v>
      </c>
      <c r="C43" s="180" t="s">
        <v>225</v>
      </c>
      <c r="D43" s="170" t="s">
        <v>226</v>
      </c>
      <c r="E43" s="151">
        <v>4</v>
      </c>
      <c r="F43" s="132">
        <f t="shared" si="1"/>
        <v>3</v>
      </c>
      <c r="G43" s="163" t="s">
        <v>274</v>
      </c>
      <c r="H43" s="143" t="s">
        <v>227</v>
      </c>
    </row>
    <row r="44" s="125" customFormat="1" ht="28" spans="1:8">
      <c r="A44" s="140"/>
      <c r="B44" s="132"/>
      <c r="C44" s="151" t="s">
        <v>228</v>
      </c>
      <c r="D44" s="170" t="s">
        <v>229</v>
      </c>
      <c r="E44" s="132">
        <v>4</v>
      </c>
      <c r="F44" s="132">
        <f t="shared" si="1"/>
        <v>3</v>
      </c>
      <c r="G44" s="191"/>
      <c r="H44" s="137" t="s">
        <v>230</v>
      </c>
    </row>
    <row r="45" s="125" customFormat="1" ht="42" spans="1:8">
      <c r="A45" s="140"/>
      <c r="B45" s="132"/>
      <c r="C45" s="180" t="s">
        <v>231</v>
      </c>
      <c r="D45" s="170" t="s">
        <v>232</v>
      </c>
      <c r="E45" s="132">
        <v>4</v>
      </c>
      <c r="F45" s="132">
        <f t="shared" si="1"/>
        <v>3</v>
      </c>
      <c r="G45" s="192"/>
      <c r="H45" s="137" t="s">
        <v>233</v>
      </c>
    </row>
    <row r="46" s="125" customFormat="1" ht="22.5" customHeight="1" spans="1:8">
      <c r="A46" s="140"/>
      <c r="B46" s="132" t="s">
        <v>234</v>
      </c>
      <c r="C46" s="132" t="s">
        <v>234</v>
      </c>
      <c r="D46" s="138" t="s">
        <v>235</v>
      </c>
      <c r="E46" s="132">
        <v>1.5</v>
      </c>
      <c r="F46" s="132">
        <f t="shared" si="1"/>
        <v>1.125</v>
      </c>
      <c r="G46" s="163" t="s">
        <v>274</v>
      </c>
      <c r="H46" s="143" t="s">
        <v>236</v>
      </c>
    </row>
    <row r="47" s="125" customFormat="1" ht="22.5" customHeight="1" spans="1:8">
      <c r="A47" s="142"/>
      <c r="B47" s="132"/>
      <c r="C47" s="132"/>
      <c r="D47" s="138" t="s">
        <v>237</v>
      </c>
      <c r="E47" s="132">
        <v>1.5</v>
      </c>
      <c r="F47" s="132">
        <f t="shared" si="1"/>
        <v>1.125</v>
      </c>
      <c r="G47" s="192"/>
      <c r="H47" s="153"/>
    </row>
    <row r="48" s="125" customFormat="1" ht="14" spans="1:8">
      <c r="A48" s="132" t="s">
        <v>238</v>
      </c>
      <c r="B48" s="132" t="s">
        <v>239</v>
      </c>
      <c r="C48" s="132" t="s">
        <v>239</v>
      </c>
      <c r="D48" s="137"/>
      <c r="E48" s="132">
        <f>SUM(E4:E47)</f>
        <v>100</v>
      </c>
      <c r="F48" s="132">
        <f>SUM(F4:F47)</f>
        <v>74.6</v>
      </c>
      <c r="G48" s="181"/>
      <c r="H48" s="137"/>
    </row>
    <row r="49" s="156" customFormat="1" ht="15" spans="1:8">
      <c r="A49" s="182" t="s">
        <v>244</v>
      </c>
      <c r="B49" s="183"/>
      <c r="C49" s="183"/>
      <c r="D49" s="183"/>
      <c r="E49" s="183"/>
      <c r="F49" s="184"/>
      <c r="G49" s="184"/>
      <c r="H49" s="183"/>
    </row>
    <row r="51" spans="1:8">
      <c r="A51" s="187" t="s">
        <v>241</v>
      </c>
      <c r="D51" s="190" t="s">
        <v>242</v>
      </c>
      <c r="F51" s="188"/>
      <c r="G51" s="188"/>
      <c r="H51" s="189" t="s">
        <v>243</v>
      </c>
    </row>
  </sheetData>
  <mergeCells count="38">
    <mergeCell ref="A2:H2"/>
    <mergeCell ref="A4:A18"/>
    <mergeCell ref="A19:A37"/>
    <mergeCell ref="A38:A42"/>
    <mergeCell ref="A43:A47"/>
    <mergeCell ref="B4:B10"/>
    <mergeCell ref="B11:B15"/>
    <mergeCell ref="B16:B18"/>
    <mergeCell ref="B19:B24"/>
    <mergeCell ref="B25:B34"/>
    <mergeCell ref="B35:B37"/>
    <mergeCell ref="B38:B39"/>
    <mergeCell ref="B43:B45"/>
    <mergeCell ref="B46:B47"/>
    <mergeCell ref="C4:C7"/>
    <mergeCell ref="C8:C10"/>
    <mergeCell ref="C11:C12"/>
    <mergeCell ref="C13:C15"/>
    <mergeCell ref="C16:C18"/>
    <mergeCell ref="C21:C24"/>
    <mergeCell ref="C25:C27"/>
    <mergeCell ref="C28:C32"/>
    <mergeCell ref="C33:C34"/>
    <mergeCell ref="C36:C37"/>
    <mergeCell ref="C46:C47"/>
    <mergeCell ref="G4:G10"/>
    <mergeCell ref="G11:G15"/>
    <mergeCell ref="G16:G18"/>
    <mergeCell ref="G19:G24"/>
    <mergeCell ref="G25:G27"/>
    <mergeCell ref="G28:G32"/>
    <mergeCell ref="G33:G34"/>
    <mergeCell ref="G35:G37"/>
    <mergeCell ref="G38:G39"/>
    <mergeCell ref="G43:G45"/>
    <mergeCell ref="G46:G47"/>
    <mergeCell ref="H38:H39"/>
    <mergeCell ref="H46:H47"/>
  </mergeCells>
  <pageMargins left="0.7" right="0.7" top="0.75" bottom="0.75" header="0.3" footer="0.3"/>
  <pageSetup paperSize="9" scale="65"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1"/>
  <sheetViews>
    <sheetView topLeftCell="A42" workbookViewId="0">
      <selection activeCell="G46" sqref="G46:G47"/>
    </sheetView>
  </sheetViews>
  <sheetFormatPr defaultColWidth="8.90909090909091" defaultRowHeight="15.5"/>
  <cols>
    <col min="1" max="2" width="8.90909090909091" style="124"/>
    <col min="3" max="3" width="10.4545454545455" style="124" customWidth="1"/>
    <col min="4" max="4" width="31.2727272727273" style="124" customWidth="1"/>
    <col min="5" max="5" width="7" style="126" customWidth="1"/>
    <col min="6" max="6" width="7.45454545454545" style="157" customWidth="1"/>
    <col min="7" max="7" width="21.5454545454545" style="157" customWidth="1"/>
    <col min="8" max="8" width="27.7272727272727" style="124" customWidth="1"/>
    <col min="9" max="9" width="8.90909090909091" style="124" customWidth="1"/>
    <col min="10" max="253" width="8.90909090909091" style="124"/>
    <col min="254" max="254" width="10.4545454545455" style="124" customWidth="1"/>
    <col min="255" max="255" width="22.4545454545455" style="124" customWidth="1"/>
    <col min="256" max="256" width="7" style="124" customWidth="1"/>
    <col min="257" max="257" width="7.45454545454545" style="124" customWidth="1"/>
    <col min="258" max="258" width="22.9090909090909" style="124" customWidth="1"/>
    <col min="259" max="259" width="33.9090909090909" style="124" customWidth="1"/>
    <col min="260" max="509" width="8.90909090909091" style="124"/>
    <col min="510" max="510" width="10.4545454545455" style="124" customWidth="1"/>
    <col min="511" max="511" width="22.4545454545455" style="124" customWidth="1"/>
    <col min="512" max="512" width="7" style="124" customWidth="1"/>
    <col min="513" max="513" width="7.45454545454545" style="124" customWidth="1"/>
    <col min="514" max="514" width="22.9090909090909" style="124" customWidth="1"/>
    <col min="515" max="515" width="33.9090909090909" style="124" customWidth="1"/>
    <col min="516" max="765" width="8.90909090909091" style="124"/>
    <col min="766" max="766" width="10.4545454545455" style="124" customWidth="1"/>
    <col min="767" max="767" width="22.4545454545455" style="124" customWidth="1"/>
    <col min="768" max="768" width="7" style="124" customWidth="1"/>
    <col min="769" max="769" width="7.45454545454545" style="124" customWidth="1"/>
    <col min="770" max="770" width="22.9090909090909" style="124" customWidth="1"/>
    <col min="771" max="771" width="33.9090909090909" style="124" customWidth="1"/>
    <col min="772" max="1021" width="8.90909090909091" style="124"/>
    <col min="1022" max="1022" width="10.4545454545455" style="124" customWidth="1"/>
    <col min="1023" max="1023" width="22.4545454545455" style="124" customWidth="1"/>
    <col min="1024" max="1024" width="7" style="124" customWidth="1"/>
    <col min="1025" max="1025" width="7.45454545454545" style="124" customWidth="1"/>
    <col min="1026" max="1026" width="22.9090909090909" style="124" customWidth="1"/>
    <col min="1027" max="1027" width="33.9090909090909" style="124" customWidth="1"/>
    <col min="1028" max="1277" width="8.90909090909091" style="124"/>
    <col min="1278" max="1278" width="10.4545454545455" style="124" customWidth="1"/>
    <col min="1279" max="1279" width="22.4545454545455" style="124" customWidth="1"/>
    <col min="1280" max="1280" width="7" style="124" customWidth="1"/>
    <col min="1281" max="1281" width="7.45454545454545" style="124" customWidth="1"/>
    <col min="1282" max="1282" width="22.9090909090909" style="124" customWidth="1"/>
    <col min="1283" max="1283" width="33.9090909090909" style="124" customWidth="1"/>
    <col min="1284" max="1533" width="8.90909090909091" style="124"/>
    <col min="1534" max="1534" width="10.4545454545455" style="124" customWidth="1"/>
    <col min="1535" max="1535" width="22.4545454545455" style="124" customWidth="1"/>
    <col min="1536" max="1536" width="7" style="124" customWidth="1"/>
    <col min="1537" max="1537" width="7.45454545454545" style="124" customWidth="1"/>
    <col min="1538" max="1538" width="22.9090909090909" style="124" customWidth="1"/>
    <col min="1539" max="1539" width="33.9090909090909" style="124" customWidth="1"/>
    <col min="1540" max="1789" width="8.90909090909091" style="124"/>
    <col min="1790" max="1790" width="10.4545454545455" style="124" customWidth="1"/>
    <col min="1791" max="1791" width="22.4545454545455" style="124" customWidth="1"/>
    <col min="1792" max="1792" width="7" style="124" customWidth="1"/>
    <col min="1793" max="1793" width="7.45454545454545" style="124" customWidth="1"/>
    <col min="1794" max="1794" width="22.9090909090909" style="124" customWidth="1"/>
    <col min="1795" max="1795" width="33.9090909090909" style="124" customWidth="1"/>
    <col min="1796" max="2045" width="8.90909090909091" style="124"/>
    <col min="2046" max="2046" width="10.4545454545455" style="124" customWidth="1"/>
    <col min="2047" max="2047" width="22.4545454545455" style="124" customWidth="1"/>
    <col min="2048" max="2048" width="7" style="124" customWidth="1"/>
    <col min="2049" max="2049" width="7.45454545454545" style="124" customWidth="1"/>
    <col min="2050" max="2050" width="22.9090909090909" style="124" customWidth="1"/>
    <col min="2051" max="2051" width="33.9090909090909" style="124" customWidth="1"/>
    <col min="2052" max="2301" width="8.90909090909091" style="124"/>
    <col min="2302" max="2302" width="10.4545454545455" style="124" customWidth="1"/>
    <col min="2303" max="2303" width="22.4545454545455" style="124" customWidth="1"/>
    <col min="2304" max="2304" width="7" style="124" customWidth="1"/>
    <col min="2305" max="2305" width="7.45454545454545" style="124" customWidth="1"/>
    <col min="2306" max="2306" width="22.9090909090909" style="124" customWidth="1"/>
    <col min="2307" max="2307" width="33.9090909090909" style="124" customWidth="1"/>
    <col min="2308" max="2557" width="8.90909090909091" style="124"/>
    <col min="2558" max="2558" width="10.4545454545455" style="124" customWidth="1"/>
    <col min="2559" max="2559" width="22.4545454545455" style="124" customWidth="1"/>
    <col min="2560" max="2560" width="7" style="124" customWidth="1"/>
    <col min="2561" max="2561" width="7.45454545454545" style="124" customWidth="1"/>
    <col min="2562" max="2562" width="22.9090909090909" style="124" customWidth="1"/>
    <col min="2563" max="2563" width="33.9090909090909" style="124" customWidth="1"/>
    <col min="2564" max="2813" width="8.90909090909091" style="124"/>
    <col min="2814" max="2814" width="10.4545454545455" style="124" customWidth="1"/>
    <col min="2815" max="2815" width="22.4545454545455" style="124" customWidth="1"/>
    <col min="2816" max="2816" width="7" style="124" customWidth="1"/>
    <col min="2817" max="2817" width="7.45454545454545" style="124" customWidth="1"/>
    <col min="2818" max="2818" width="22.9090909090909" style="124" customWidth="1"/>
    <col min="2819" max="2819" width="33.9090909090909" style="124" customWidth="1"/>
    <col min="2820" max="3069" width="8.90909090909091" style="124"/>
    <col min="3070" max="3070" width="10.4545454545455" style="124" customWidth="1"/>
    <col min="3071" max="3071" width="22.4545454545455" style="124" customWidth="1"/>
    <col min="3072" max="3072" width="7" style="124" customWidth="1"/>
    <col min="3073" max="3073" width="7.45454545454545" style="124" customWidth="1"/>
    <col min="3074" max="3074" width="22.9090909090909" style="124" customWidth="1"/>
    <col min="3075" max="3075" width="33.9090909090909" style="124" customWidth="1"/>
    <col min="3076" max="3325" width="8.90909090909091" style="124"/>
    <col min="3326" max="3326" width="10.4545454545455" style="124" customWidth="1"/>
    <col min="3327" max="3327" width="22.4545454545455" style="124" customWidth="1"/>
    <col min="3328" max="3328" width="7" style="124" customWidth="1"/>
    <col min="3329" max="3329" width="7.45454545454545" style="124" customWidth="1"/>
    <col min="3330" max="3330" width="22.9090909090909" style="124" customWidth="1"/>
    <col min="3331" max="3331" width="33.9090909090909" style="124" customWidth="1"/>
    <col min="3332" max="3581" width="8.90909090909091" style="124"/>
    <col min="3582" max="3582" width="10.4545454545455" style="124" customWidth="1"/>
    <col min="3583" max="3583" width="22.4545454545455" style="124" customWidth="1"/>
    <col min="3584" max="3584" width="7" style="124" customWidth="1"/>
    <col min="3585" max="3585" width="7.45454545454545" style="124" customWidth="1"/>
    <col min="3586" max="3586" width="22.9090909090909" style="124" customWidth="1"/>
    <col min="3587" max="3587" width="33.9090909090909" style="124" customWidth="1"/>
    <col min="3588" max="3837" width="8.90909090909091" style="124"/>
    <col min="3838" max="3838" width="10.4545454545455" style="124" customWidth="1"/>
    <col min="3839" max="3839" width="22.4545454545455" style="124" customWidth="1"/>
    <col min="3840" max="3840" width="7" style="124" customWidth="1"/>
    <col min="3841" max="3841" width="7.45454545454545" style="124" customWidth="1"/>
    <col min="3842" max="3842" width="22.9090909090909" style="124" customWidth="1"/>
    <col min="3843" max="3843" width="33.9090909090909" style="124" customWidth="1"/>
    <col min="3844" max="4093" width="8.90909090909091" style="124"/>
    <col min="4094" max="4094" width="10.4545454545455" style="124" customWidth="1"/>
    <col min="4095" max="4095" width="22.4545454545455" style="124" customWidth="1"/>
    <col min="4096" max="4096" width="7" style="124" customWidth="1"/>
    <col min="4097" max="4097" width="7.45454545454545" style="124" customWidth="1"/>
    <col min="4098" max="4098" width="22.9090909090909" style="124" customWidth="1"/>
    <col min="4099" max="4099" width="33.9090909090909" style="124" customWidth="1"/>
    <col min="4100" max="4349" width="8.90909090909091" style="124"/>
    <col min="4350" max="4350" width="10.4545454545455" style="124" customWidth="1"/>
    <col min="4351" max="4351" width="22.4545454545455" style="124" customWidth="1"/>
    <col min="4352" max="4352" width="7" style="124" customWidth="1"/>
    <col min="4353" max="4353" width="7.45454545454545" style="124" customWidth="1"/>
    <col min="4354" max="4354" width="22.9090909090909" style="124" customWidth="1"/>
    <col min="4355" max="4355" width="33.9090909090909" style="124" customWidth="1"/>
    <col min="4356" max="4605" width="8.90909090909091" style="124"/>
    <col min="4606" max="4606" width="10.4545454545455" style="124" customWidth="1"/>
    <col min="4607" max="4607" width="22.4545454545455" style="124" customWidth="1"/>
    <col min="4608" max="4608" width="7" style="124" customWidth="1"/>
    <col min="4609" max="4609" width="7.45454545454545" style="124" customWidth="1"/>
    <col min="4610" max="4610" width="22.9090909090909" style="124" customWidth="1"/>
    <col min="4611" max="4611" width="33.9090909090909" style="124" customWidth="1"/>
    <col min="4612" max="4861" width="8.90909090909091" style="124"/>
    <col min="4862" max="4862" width="10.4545454545455" style="124" customWidth="1"/>
    <col min="4863" max="4863" width="22.4545454545455" style="124" customWidth="1"/>
    <col min="4864" max="4864" width="7" style="124" customWidth="1"/>
    <col min="4865" max="4865" width="7.45454545454545" style="124" customWidth="1"/>
    <col min="4866" max="4866" width="22.9090909090909" style="124" customWidth="1"/>
    <col min="4867" max="4867" width="33.9090909090909" style="124" customWidth="1"/>
    <col min="4868" max="5117" width="8.90909090909091" style="124"/>
    <col min="5118" max="5118" width="10.4545454545455" style="124" customWidth="1"/>
    <col min="5119" max="5119" width="22.4545454545455" style="124" customWidth="1"/>
    <col min="5120" max="5120" width="7" style="124" customWidth="1"/>
    <col min="5121" max="5121" width="7.45454545454545" style="124" customWidth="1"/>
    <col min="5122" max="5122" width="22.9090909090909" style="124" customWidth="1"/>
    <col min="5123" max="5123" width="33.9090909090909" style="124" customWidth="1"/>
    <col min="5124" max="5373" width="8.90909090909091" style="124"/>
    <col min="5374" max="5374" width="10.4545454545455" style="124" customWidth="1"/>
    <col min="5375" max="5375" width="22.4545454545455" style="124" customWidth="1"/>
    <col min="5376" max="5376" width="7" style="124" customWidth="1"/>
    <col min="5377" max="5377" width="7.45454545454545" style="124" customWidth="1"/>
    <col min="5378" max="5378" width="22.9090909090909" style="124" customWidth="1"/>
    <col min="5379" max="5379" width="33.9090909090909" style="124" customWidth="1"/>
    <col min="5380" max="5629" width="8.90909090909091" style="124"/>
    <col min="5630" max="5630" width="10.4545454545455" style="124" customWidth="1"/>
    <col min="5631" max="5631" width="22.4545454545455" style="124" customWidth="1"/>
    <col min="5632" max="5632" width="7" style="124" customWidth="1"/>
    <col min="5633" max="5633" width="7.45454545454545" style="124" customWidth="1"/>
    <col min="5634" max="5634" width="22.9090909090909" style="124" customWidth="1"/>
    <col min="5635" max="5635" width="33.9090909090909" style="124" customWidth="1"/>
    <col min="5636" max="5885" width="8.90909090909091" style="124"/>
    <col min="5886" max="5886" width="10.4545454545455" style="124" customWidth="1"/>
    <col min="5887" max="5887" width="22.4545454545455" style="124" customWidth="1"/>
    <col min="5888" max="5888" width="7" style="124" customWidth="1"/>
    <col min="5889" max="5889" width="7.45454545454545" style="124" customWidth="1"/>
    <col min="5890" max="5890" width="22.9090909090909" style="124" customWidth="1"/>
    <col min="5891" max="5891" width="33.9090909090909" style="124" customWidth="1"/>
    <col min="5892" max="6141" width="8.90909090909091" style="124"/>
    <col min="6142" max="6142" width="10.4545454545455" style="124" customWidth="1"/>
    <col min="6143" max="6143" width="22.4545454545455" style="124" customWidth="1"/>
    <col min="6144" max="6144" width="7" style="124" customWidth="1"/>
    <col min="6145" max="6145" width="7.45454545454545" style="124" customWidth="1"/>
    <col min="6146" max="6146" width="22.9090909090909" style="124" customWidth="1"/>
    <col min="6147" max="6147" width="33.9090909090909" style="124" customWidth="1"/>
    <col min="6148" max="6397" width="8.90909090909091" style="124"/>
    <col min="6398" max="6398" width="10.4545454545455" style="124" customWidth="1"/>
    <col min="6399" max="6399" width="22.4545454545455" style="124" customWidth="1"/>
    <col min="6400" max="6400" width="7" style="124" customWidth="1"/>
    <col min="6401" max="6401" width="7.45454545454545" style="124" customWidth="1"/>
    <col min="6402" max="6402" width="22.9090909090909" style="124" customWidth="1"/>
    <col min="6403" max="6403" width="33.9090909090909" style="124" customWidth="1"/>
    <col min="6404" max="6653" width="8.90909090909091" style="124"/>
    <col min="6654" max="6654" width="10.4545454545455" style="124" customWidth="1"/>
    <col min="6655" max="6655" width="22.4545454545455" style="124" customWidth="1"/>
    <col min="6656" max="6656" width="7" style="124" customWidth="1"/>
    <col min="6657" max="6657" width="7.45454545454545" style="124" customWidth="1"/>
    <col min="6658" max="6658" width="22.9090909090909" style="124" customWidth="1"/>
    <col min="6659" max="6659" width="33.9090909090909" style="124" customWidth="1"/>
    <col min="6660" max="6909" width="8.90909090909091" style="124"/>
    <col min="6910" max="6910" width="10.4545454545455" style="124" customWidth="1"/>
    <col min="6911" max="6911" width="22.4545454545455" style="124" customWidth="1"/>
    <col min="6912" max="6912" width="7" style="124" customWidth="1"/>
    <col min="6913" max="6913" width="7.45454545454545" style="124" customWidth="1"/>
    <col min="6914" max="6914" width="22.9090909090909" style="124" customWidth="1"/>
    <col min="6915" max="6915" width="33.9090909090909" style="124" customWidth="1"/>
    <col min="6916" max="7165" width="8.90909090909091" style="124"/>
    <col min="7166" max="7166" width="10.4545454545455" style="124" customWidth="1"/>
    <col min="7167" max="7167" width="22.4545454545455" style="124" customWidth="1"/>
    <col min="7168" max="7168" width="7" style="124" customWidth="1"/>
    <col min="7169" max="7169" width="7.45454545454545" style="124" customWidth="1"/>
    <col min="7170" max="7170" width="22.9090909090909" style="124" customWidth="1"/>
    <col min="7171" max="7171" width="33.9090909090909" style="124" customWidth="1"/>
    <col min="7172" max="7421" width="8.90909090909091" style="124"/>
    <col min="7422" max="7422" width="10.4545454545455" style="124" customWidth="1"/>
    <col min="7423" max="7423" width="22.4545454545455" style="124" customWidth="1"/>
    <col min="7424" max="7424" width="7" style="124" customWidth="1"/>
    <col min="7425" max="7425" width="7.45454545454545" style="124" customWidth="1"/>
    <col min="7426" max="7426" width="22.9090909090909" style="124" customWidth="1"/>
    <col min="7427" max="7427" width="33.9090909090909" style="124" customWidth="1"/>
    <col min="7428" max="7677" width="8.90909090909091" style="124"/>
    <col min="7678" max="7678" width="10.4545454545455" style="124" customWidth="1"/>
    <col min="7679" max="7679" width="22.4545454545455" style="124" customWidth="1"/>
    <col min="7680" max="7680" width="7" style="124" customWidth="1"/>
    <col min="7681" max="7681" width="7.45454545454545" style="124" customWidth="1"/>
    <col min="7682" max="7682" width="22.9090909090909" style="124" customWidth="1"/>
    <col min="7683" max="7683" width="33.9090909090909" style="124" customWidth="1"/>
    <col min="7684" max="7933" width="8.90909090909091" style="124"/>
    <col min="7934" max="7934" width="10.4545454545455" style="124" customWidth="1"/>
    <col min="7935" max="7935" width="22.4545454545455" style="124" customWidth="1"/>
    <col min="7936" max="7936" width="7" style="124" customWidth="1"/>
    <col min="7937" max="7937" width="7.45454545454545" style="124" customWidth="1"/>
    <col min="7938" max="7938" width="22.9090909090909" style="124" customWidth="1"/>
    <col min="7939" max="7939" width="33.9090909090909" style="124" customWidth="1"/>
    <col min="7940" max="8189" width="8.90909090909091" style="124"/>
    <col min="8190" max="8190" width="10.4545454545455" style="124" customWidth="1"/>
    <col min="8191" max="8191" width="22.4545454545455" style="124" customWidth="1"/>
    <col min="8192" max="8192" width="7" style="124" customWidth="1"/>
    <col min="8193" max="8193" width="7.45454545454545" style="124" customWidth="1"/>
    <col min="8194" max="8194" width="22.9090909090909" style="124" customWidth="1"/>
    <col min="8195" max="8195" width="33.9090909090909" style="124" customWidth="1"/>
    <col min="8196" max="8445" width="8.90909090909091" style="124"/>
    <col min="8446" max="8446" width="10.4545454545455" style="124" customWidth="1"/>
    <col min="8447" max="8447" width="22.4545454545455" style="124" customWidth="1"/>
    <col min="8448" max="8448" width="7" style="124" customWidth="1"/>
    <col min="8449" max="8449" width="7.45454545454545" style="124" customWidth="1"/>
    <col min="8450" max="8450" width="22.9090909090909" style="124" customWidth="1"/>
    <col min="8451" max="8451" width="33.9090909090909" style="124" customWidth="1"/>
    <col min="8452" max="8701" width="8.90909090909091" style="124"/>
    <col min="8702" max="8702" width="10.4545454545455" style="124" customWidth="1"/>
    <col min="8703" max="8703" width="22.4545454545455" style="124" customWidth="1"/>
    <col min="8704" max="8704" width="7" style="124" customWidth="1"/>
    <col min="8705" max="8705" width="7.45454545454545" style="124" customWidth="1"/>
    <col min="8706" max="8706" width="22.9090909090909" style="124" customWidth="1"/>
    <col min="8707" max="8707" width="33.9090909090909" style="124" customWidth="1"/>
    <col min="8708" max="8957" width="8.90909090909091" style="124"/>
    <col min="8958" max="8958" width="10.4545454545455" style="124" customWidth="1"/>
    <col min="8959" max="8959" width="22.4545454545455" style="124" customWidth="1"/>
    <col min="8960" max="8960" width="7" style="124" customWidth="1"/>
    <col min="8961" max="8961" width="7.45454545454545" style="124" customWidth="1"/>
    <col min="8962" max="8962" width="22.9090909090909" style="124" customWidth="1"/>
    <col min="8963" max="8963" width="33.9090909090909" style="124" customWidth="1"/>
    <col min="8964" max="9213" width="8.90909090909091" style="124"/>
    <col min="9214" max="9214" width="10.4545454545455" style="124" customWidth="1"/>
    <col min="9215" max="9215" width="22.4545454545455" style="124" customWidth="1"/>
    <col min="9216" max="9216" width="7" style="124" customWidth="1"/>
    <col min="9217" max="9217" width="7.45454545454545" style="124" customWidth="1"/>
    <col min="9218" max="9218" width="22.9090909090909" style="124" customWidth="1"/>
    <col min="9219" max="9219" width="33.9090909090909" style="124" customWidth="1"/>
    <col min="9220" max="9469" width="8.90909090909091" style="124"/>
    <col min="9470" max="9470" width="10.4545454545455" style="124" customWidth="1"/>
    <col min="9471" max="9471" width="22.4545454545455" style="124" customWidth="1"/>
    <col min="9472" max="9472" width="7" style="124" customWidth="1"/>
    <col min="9473" max="9473" width="7.45454545454545" style="124" customWidth="1"/>
    <col min="9474" max="9474" width="22.9090909090909" style="124" customWidth="1"/>
    <col min="9475" max="9475" width="33.9090909090909" style="124" customWidth="1"/>
    <col min="9476" max="9725" width="8.90909090909091" style="124"/>
    <col min="9726" max="9726" width="10.4545454545455" style="124" customWidth="1"/>
    <col min="9727" max="9727" width="22.4545454545455" style="124" customWidth="1"/>
    <col min="9728" max="9728" width="7" style="124" customWidth="1"/>
    <col min="9729" max="9729" width="7.45454545454545" style="124" customWidth="1"/>
    <col min="9730" max="9730" width="22.9090909090909" style="124" customWidth="1"/>
    <col min="9731" max="9731" width="33.9090909090909" style="124" customWidth="1"/>
    <col min="9732" max="9981" width="8.90909090909091" style="124"/>
    <col min="9982" max="9982" width="10.4545454545455" style="124" customWidth="1"/>
    <col min="9983" max="9983" width="22.4545454545455" style="124" customWidth="1"/>
    <col min="9984" max="9984" width="7" style="124" customWidth="1"/>
    <col min="9985" max="9985" width="7.45454545454545" style="124" customWidth="1"/>
    <col min="9986" max="9986" width="22.9090909090909" style="124" customWidth="1"/>
    <col min="9987" max="9987" width="33.9090909090909" style="124" customWidth="1"/>
    <col min="9988" max="10237" width="8.90909090909091" style="124"/>
    <col min="10238" max="10238" width="10.4545454545455" style="124" customWidth="1"/>
    <col min="10239" max="10239" width="22.4545454545455" style="124" customWidth="1"/>
    <col min="10240" max="10240" width="7" style="124" customWidth="1"/>
    <col min="10241" max="10241" width="7.45454545454545" style="124" customWidth="1"/>
    <col min="10242" max="10242" width="22.9090909090909" style="124" customWidth="1"/>
    <col min="10243" max="10243" width="33.9090909090909" style="124" customWidth="1"/>
    <col min="10244" max="10493" width="8.90909090909091" style="124"/>
    <col min="10494" max="10494" width="10.4545454545455" style="124" customWidth="1"/>
    <col min="10495" max="10495" width="22.4545454545455" style="124" customWidth="1"/>
    <col min="10496" max="10496" width="7" style="124" customWidth="1"/>
    <col min="10497" max="10497" width="7.45454545454545" style="124" customWidth="1"/>
    <col min="10498" max="10498" width="22.9090909090909" style="124" customWidth="1"/>
    <col min="10499" max="10499" width="33.9090909090909" style="124" customWidth="1"/>
    <col min="10500" max="10749" width="8.90909090909091" style="124"/>
    <col min="10750" max="10750" width="10.4545454545455" style="124" customWidth="1"/>
    <col min="10751" max="10751" width="22.4545454545455" style="124" customWidth="1"/>
    <col min="10752" max="10752" width="7" style="124" customWidth="1"/>
    <col min="10753" max="10753" width="7.45454545454545" style="124" customWidth="1"/>
    <col min="10754" max="10754" width="22.9090909090909" style="124" customWidth="1"/>
    <col min="10755" max="10755" width="33.9090909090909" style="124" customWidth="1"/>
    <col min="10756" max="11005" width="8.90909090909091" style="124"/>
    <col min="11006" max="11006" width="10.4545454545455" style="124" customWidth="1"/>
    <col min="11007" max="11007" width="22.4545454545455" style="124" customWidth="1"/>
    <col min="11008" max="11008" width="7" style="124" customWidth="1"/>
    <col min="11009" max="11009" width="7.45454545454545" style="124" customWidth="1"/>
    <col min="11010" max="11010" width="22.9090909090909" style="124" customWidth="1"/>
    <col min="11011" max="11011" width="33.9090909090909" style="124" customWidth="1"/>
    <col min="11012" max="11261" width="8.90909090909091" style="124"/>
    <col min="11262" max="11262" width="10.4545454545455" style="124" customWidth="1"/>
    <col min="11263" max="11263" width="22.4545454545455" style="124" customWidth="1"/>
    <col min="11264" max="11264" width="7" style="124" customWidth="1"/>
    <col min="11265" max="11265" width="7.45454545454545" style="124" customWidth="1"/>
    <col min="11266" max="11266" width="22.9090909090909" style="124" customWidth="1"/>
    <col min="11267" max="11267" width="33.9090909090909" style="124" customWidth="1"/>
    <col min="11268" max="11517" width="8.90909090909091" style="124"/>
    <col min="11518" max="11518" width="10.4545454545455" style="124" customWidth="1"/>
    <col min="11519" max="11519" width="22.4545454545455" style="124" customWidth="1"/>
    <col min="11520" max="11520" width="7" style="124" customWidth="1"/>
    <col min="11521" max="11521" width="7.45454545454545" style="124" customWidth="1"/>
    <col min="11522" max="11522" width="22.9090909090909" style="124" customWidth="1"/>
    <col min="11523" max="11523" width="33.9090909090909" style="124" customWidth="1"/>
    <col min="11524" max="11773" width="8.90909090909091" style="124"/>
    <col min="11774" max="11774" width="10.4545454545455" style="124" customWidth="1"/>
    <col min="11775" max="11775" width="22.4545454545455" style="124" customWidth="1"/>
    <col min="11776" max="11776" width="7" style="124" customWidth="1"/>
    <col min="11777" max="11777" width="7.45454545454545" style="124" customWidth="1"/>
    <col min="11778" max="11778" width="22.9090909090909" style="124" customWidth="1"/>
    <col min="11779" max="11779" width="33.9090909090909" style="124" customWidth="1"/>
    <col min="11780" max="12029" width="8.90909090909091" style="124"/>
    <col min="12030" max="12030" width="10.4545454545455" style="124" customWidth="1"/>
    <col min="12031" max="12031" width="22.4545454545455" style="124" customWidth="1"/>
    <col min="12032" max="12032" width="7" style="124" customWidth="1"/>
    <col min="12033" max="12033" width="7.45454545454545" style="124" customWidth="1"/>
    <col min="12034" max="12034" width="22.9090909090909" style="124" customWidth="1"/>
    <col min="12035" max="12035" width="33.9090909090909" style="124" customWidth="1"/>
    <col min="12036" max="12285" width="8.90909090909091" style="124"/>
    <col min="12286" max="12286" width="10.4545454545455" style="124" customWidth="1"/>
    <col min="12287" max="12287" width="22.4545454545455" style="124" customWidth="1"/>
    <col min="12288" max="12288" width="7" style="124" customWidth="1"/>
    <col min="12289" max="12289" width="7.45454545454545" style="124" customWidth="1"/>
    <col min="12290" max="12290" width="22.9090909090909" style="124" customWidth="1"/>
    <col min="12291" max="12291" width="33.9090909090909" style="124" customWidth="1"/>
    <col min="12292" max="12541" width="8.90909090909091" style="124"/>
    <col min="12542" max="12542" width="10.4545454545455" style="124" customWidth="1"/>
    <col min="12543" max="12543" width="22.4545454545455" style="124" customWidth="1"/>
    <col min="12544" max="12544" width="7" style="124" customWidth="1"/>
    <col min="12545" max="12545" width="7.45454545454545" style="124" customWidth="1"/>
    <col min="12546" max="12546" width="22.9090909090909" style="124" customWidth="1"/>
    <col min="12547" max="12547" width="33.9090909090909" style="124" customWidth="1"/>
    <col min="12548" max="12797" width="8.90909090909091" style="124"/>
    <col min="12798" max="12798" width="10.4545454545455" style="124" customWidth="1"/>
    <col min="12799" max="12799" width="22.4545454545455" style="124" customWidth="1"/>
    <col min="12800" max="12800" width="7" style="124" customWidth="1"/>
    <col min="12801" max="12801" width="7.45454545454545" style="124" customWidth="1"/>
    <col min="12802" max="12802" width="22.9090909090909" style="124" customWidth="1"/>
    <col min="12803" max="12803" width="33.9090909090909" style="124" customWidth="1"/>
    <col min="12804" max="13053" width="8.90909090909091" style="124"/>
    <col min="13054" max="13054" width="10.4545454545455" style="124" customWidth="1"/>
    <col min="13055" max="13055" width="22.4545454545455" style="124" customWidth="1"/>
    <col min="13056" max="13056" width="7" style="124" customWidth="1"/>
    <col min="13057" max="13057" width="7.45454545454545" style="124" customWidth="1"/>
    <col min="13058" max="13058" width="22.9090909090909" style="124" customWidth="1"/>
    <col min="13059" max="13059" width="33.9090909090909" style="124" customWidth="1"/>
    <col min="13060" max="13309" width="8.90909090909091" style="124"/>
    <col min="13310" max="13310" width="10.4545454545455" style="124" customWidth="1"/>
    <col min="13311" max="13311" width="22.4545454545455" style="124" customWidth="1"/>
    <col min="13312" max="13312" width="7" style="124" customWidth="1"/>
    <col min="13313" max="13313" width="7.45454545454545" style="124" customWidth="1"/>
    <col min="13314" max="13314" width="22.9090909090909" style="124" customWidth="1"/>
    <col min="13315" max="13315" width="33.9090909090909" style="124" customWidth="1"/>
    <col min="13316" max="13565" width="8.90909090909091" style="124"/>
    <col min="13566" max="13566" width="10.4545454545455" style="124" customWidth="1"/>
    <col min="13567" max="13567" width="22.4545454545455" style="124" customWidth="1"/>
    <col min="13568" max="13568" width="7" style="124" customWidth="1"/>
    <col min="13569" max="13569" width="7.45454545454545" style="124" customWidth="1"/>
    <col min="13570" max="13570" width="22.9090909090909" style="124" customWidth="1"/>
    <col min="13571" max="13571" width="33.9090909090909" style="124" customWidth="1"/>
    <col min="13572" max="13821" width="8.90909090909091" style="124"/>
    <col min="13822" max="13822" width="10.4545454545455" style="124" customWidth="1"/>
    <col min="13823" max="13823" width="22.4545454545455" style="124" customWidth="1"/>
    <col min="13824" max="13824" width="7" style="124" customWidth="1"/>
    <col min="13825" max="13825" width="7.45454545454545" style="124" customWidth="1"/>
    <col min="13826" max="13826" width="22.9090909090909" style="124" customWidth="1"/>
    <col min="13827" max="13827" width="33.9090909090909" style="124" customWidth="1"/>
    <col min="13828" max="14077" width="8.90909090909091" style="124"/>
    <col min="14078" max="14078" width="10.4545454545455" style="124" customWidth="1"/>
    <col min="14079" max="14079" width="22.4545454545455" style="124" customWidth="1"/>
    <col min="14080" max="14080" width="7" style="124" customWidth="1"/>
    <col min="14081" max="14081" width="7.45454545454545" style="124" customWidth="1"/>
    <col min="14082" max="14082" width="22.9090909090909" style="124" customWidth="1"/>
    <col min="14083" max="14083" width="33.9090909090909" style="124" customWidth="1"/>
    <col min="14084" max="14333" width="8.90909090909091" style="124"/>
    <col min="14334" max="14334" width="10.4545454545455" style="124" customWidth="1"/>
    <col min="14335" max="14335" width="22.4545454545455" style="124" customWidth="1"/>
    <col min="14336" max="14336" width="7" style="124" customWidth="1"/>
    <col min="14337" max="14337" width="7.45454545454545" style="124" customWidth="1"/>
    <col min="14338" max="14338" width="22.9090909090909" style="124" customWidth="1"/>
    <col min="14339" max="14339" width="33.9090909090909" style="124" customWidth="1"/>
    <col min="14340" max="14589" width="8.90909090909091" style="124"/>
    <col min="14590" max="14590" width="10.4545454545455" style="124" customWidth="1"/>
    <col min="14591" max="14591" width="22.4545454545455" style="124" customWidth="1"/>
    <col min="14592" max="14592" width="7" style="124" customWidth="1"/>
    <col min="14593" max="14593" width="7.45454545454545" style="124" customWidth="1"/>
    <col min="14594" max="14594" width="22.9090909090909" style="124" customWidth="1"/>
    <col min="14595" max="14595" width="33.9090909090909" style="124" customWidth="1"/>
    <col min="14596" max="14845" width="8.90909090909091" style="124"/>
    <col min="14846" max="14846" width="10.4545454545455" style="124" customWidth="1"/>
    <col min="14847" max="14847" width="22.4545454545455" style="124" customWidth="1"/>
    <col min="14848" max="14848" width="7" style="124" customWidth="1"/>
    <col min="14849" max="14849" width="7.45454545454545" style="124" customWidth="1"/>
    <col min="14850" max="14850" width="22.9090909090909" style="124" customWidth="1"/>
    <col min="14851" max="14851" width="33.9090909090909" style="124" customWidth="1"/>
    <col min="14852" max="15101" width="8.90909090909091" style="124"/>
    <col min="15102" max="15102" width="10.4545454545455" style="124" customWidth="1"/>
    <col min="15103" max="15103" width="22.4545454545455" style="124" customWidth="1"/>
    <col min="15104" max="15104" width="7" style="124" customWidth="1"/>
    <col min="15105" max="15105" width="7.45454545454545" style="124" customWidth="1"/>
    <col min="15106" max="15106" width="22.9090909090909" style="124" customWidth="1"/>
    <col min="15107" max="15107" width="33.9090909090909" style="124" customWidth="1"/>
    <col min="15108" max="15357" width="8.90909090909091" style="124"/>
    <col min="15358" max="15358" width="10.4545454545455" style="124" customWidth="1"/>
    <col min="15359" max="15359" width="22.4545454545455" style="124" customWidth="1"/>
    <col min="15360" max="15360" width="7" style="124" customWidth="1"/>
    <col min="15361" max="15361" width="7.45454545454545" style="124" customWidth="1"/>
    <col min="15362" max="15362" width="22.9090909090909" style="124" customWidth="1"/>
    <col min="15363" max="15363" width="33.9090909090909" style="124" customWidth="1"/>
    <col min="15364" max="15613" width="8.90909090909091" style="124"/>
    <col min="15614" max="15614" width="10.4545454545455" style="124" customWidth="1"/>
    <col min="15615" max="15615" width="22.4545454545455" style="124" customWidth="1"/>
    <col min="15616" max="15616" width="7" style="124" customWidth="1"/>
    <col min="15617" max="15617" width="7.45454545454545" style="124" customWidth="1"/>
    <col min="15618" max="15618" width="22.9090909090909" style="124" customWidth="1"/>
    <col min="15619" max="15619" width="33.9090909090909" style="124" customWidth="1"/>
    <col min="15620" max="15869" width="8.90909090909091" style="124"/>
    <col min="15870" max="15870" width="10.4545454545455" style="124" customWidth="1"/>
    <col min="15871" max="15871" width="22.4545454545455" style="124" customWidth="1"/>
    <col min="15872" max="15872" width="7" style="124" customWidth="1"/>
    <col min="15873" max="15873" width="7.45454545454545" style="124" customWidth="1"/>
    <col min="15874" max="15874" width="22.9090909090909" style="124" customWidth="1"/>
    <col min="15875" max="15875" width="33.9090909090909" style="124" customWidth="1"/>
    <col min="15876" max="16125" width="8.90909090909091" style="124"/>
    <col min="16126" max="16126" width="10.4545454545455" style="124" customWidth="1"/>
    <col min="16127" max="16127" width="22.4545454545455" style="124" customWidth="1"/>
    <col min="16128" max="16128" width="7" style="124" customWidth="1"/>
    <col min="16129" max="16129" width="7.45454545454545" style="124" customWidth="1"/>
    <col min="16130" max="16130" width="22.9090909090909" style="124" customWidth="1"/>
    <col min="16131" max="16131" width="33.9090909090909" style="124" customWidth="1"/>
    <col min="16132" max="16384" width="8.90909090909091" style="124"/>
  </cols>
  <sheetData>
    <row r="1" spans="1:11">
      <c r="A1" s="158" t="s">
        <v>102</v>
      </c>
      <c r="B1" s="128"/>
      <c r="H1" s="129"/>
    </row>
    <row r="2" ht="22.5" spans="1:11">
      <c r="A2" s="130" t="s">
        <v>103</v>
      </c>
      <c r="B2" s="130"/>
      <c r="C2" s="130"/>
      <c r="D2" s="130"/>
      <c r="E2" s="130"/>
      <c r="F2" s="130"/>
      <c r="G2" s="130"/>
      <c r="H2" s="130"/>
      <c r="J2" s="125"/>
      <c r="K2" s="125"/>
    </row>
    <row r="3" s="125" customFormat="1" ht="14" spans="1:11">
      <c r="A3" s="159" t="s">
        <v>104</v>
      </c>
      <c r="B3" s="159" t="s">
        <v>105</v>
      </c>
      <c r="C3" s="159" t="s">
        <v>106</v>
      </c>
      <c r="D3" s="159" t="s">
        <v>107</v>
      </c>
      <c r="E3" s="160" t="s">
        <v>108</v>
      </c>
      <c r="F3" s="160" t="s">
        <v>109</v>
      </c>
      <c r="G3" s="160" t="s">
        <v>110</v>
      </c>
      <c r="H3" s="161" t="s">
        <v>111</v>
      </c>
    </row>
    <row r="4" s="125" customFormat="1" ht="70" spans="1:11">
      <c r="A4" s="131" t="s">
        <v>112</v>
      </c>
      <c r="B4" s="131" t="s">
        <v>113</v>
      </c>
      <c r="C4" s="131" t="s">
        <v>114</v>
      </c>
      <c r="D4" s="162" t="s">
        <v>115</v>
      </c>
      <c r="E4" s="132">
        <v>1</v>
      </c>
      <c r="F4" s="132">
        <f>E4*0.7</f>
        <v>0.7</v>
      </c>
      <c r="G4" s="163" t="s">
        <v>275</v>
      </c>
      <c r="H4" s="135" t="s">
        <v>117</v>
      </c>
    </row>
    <row r="5" s="125" customFormat="1" ht="28" spans="1:11">
      <c r="A5" s="131"/>
      <c r="B5" s="131"/>
      <c r="C5" s="131"/>
      <c r="D5" s="134" t="s">
        <v>118</v>
      </c>
      <c r="E5" s="132">
        <v>0.5</v>
      </c>
      <c r="F5" s="132">
        <f t="shared" ref="F5:F37" si="0">E5*0.7</f>
        <v>0.35</v>
      </c>
      <c r="G5" s="191"/>
      <c r="H5" s="135" t="s">
        <v>119</v>
      </c>
    </row>
    <row r="6" s="125" customFormat="1" ht="98" spans="1:11">
      <c r="A6" s="131"/>
      <c r="B6" s="131"/>
      <c r="C6" s="131"/>
      <c r="D6" s="162" t="s">
        <v>120</v>
      </c>
      <c r="E6" s="136">
        <v>0.5</v>
      </c>
      <c r="F6" s="132">
        <f t="shared" si="0"/>
        <v>0.35</v>
      </c>
      <c r="G6" s="191"/>
      <c r="H6" s="162" t="s">
        <v>121</v>
      </c>
    </row>
    <row r="7" s="125" customFormat="1" ht="28" spans="1:11">
      <c r="A7" s="131"/>
      <c r="B7" s="131"/>
      <c r="C7" s="131"/>
      <c r="D7" s="134" t="s">
        <v>122</v>
      </c>
      <c r="E7" s="132">
        <v>0.5</v>
      </c>
      <c r="F7" s="132">
        <f t="shared" si="0"/>
        <v>0.35</v>
      </c>
      <c r="G7" s="191"/>
      <c r="H7" s="135" t="s">
        <v>123</v>
      </c>
    </row>
    <row r="8" s="125" customFormat="1" ht="56" spans="1:11">
      <c r="A8" s="131"/>
      <c r="B8" s="131"/>
      <c r="C8" s="131" t="s">
        <v>124</v>
      </c>
      <c r="D8" s="135" t="s">
        <v>125</v>
      </c>
      <c r="E8" s="132">
        <v>0.5</v>
      </c>
      <c r="F8" s="132">
        <f t="shared" si="0"/>
        <v>0.35</v>
      </c>
      <c r="G8" s="191"/>
      <c r="H8" s="166" t="s">
        <v>126</v>
      </c>
    </row>
    <row r="9" s="125" customFormat="1" ht="42" spans="1:11">
      <c r="A9" s="131"/>
      <c r="B9" s="131"/>
      <c r="C9" s="131"/>
      <c r="D9" s="137" t="s">
        <v>127</v>
      </c>
      <c r="E9" s="132">
        <v>0.5</v>
      </c>
      <c r="F9" s="132">
        <f t="shared" si="0"/>
        <v>0.35</v>
      </c>
      <c r="G9" s="191"/>
      <c r="H9" s="135" t="s">
        <v>128</v>
      </c>
    </row>
    <row r="10" s="125" customFormat="1" ht="42" spans="1:11">
      <c r="A10" s="131"/>
      <c r="B10" s="131"/>
      <c r="C10" s="131"/>
      <c r="D10" s="137" t="s">
        <v>129</v>
      </c>
      <c r="E10" s="132">
        <v>0.5</v>
      </c>
      <c r="F10" s="132">
        <f t="shared" si="0"/>
        <v>0.35</v>
      </c>
      <c r="G10" s="192"/>
      <c r="H10" s="135" t="s">
        <v>130</v>
      </c>
    </row>
    <row r="11" s="125" customFormat="1" ht="42.5" customHeight="1" spans="1:11">
      <c r="A11" s="131"/>
      <c r="B11" s="131" t="s">
        <v>131</v>
      </c>
      <c r="C11" s="131" t="s">
        <v>132</v>
      </c>
      <c r="D11" s="135" t="s">
        <v>246</v>
      </c>
      <c r="E11" s="132">
        <v>2</v>
      </c>
      <c r="F11" s="132">
        <f t="shared" si="0"/>
        <v>1.4</v>
      </c>
      <c r="G11" s="163" t="s">
        <v>275</v>
      </c>
      <c r="H11" s="135" t="s">
        <v>134</v>
      </c>
    </row>
    <row r="12" s="125" customFormat="1" ht="42" spans="1:11">
      <c r="A12" s="131"/>
      <c r="B12" s="131"/>
      <c r="C12" s="131"/>
      <c r="D12" s="137" t="s">
        <v>247</v>
      </c>
      <c r="E12" s="132">
        <v>1</v>
      </c>
      <c r="F12" s="132">
        <f t="shared" si="0"/>
        <v>0.7</v>
      </c>
      <c r="G12" s="164"/>
      <c r="H12" s="137" t="s">
        <v>136</v>
      </c>
    </row>
    <row r="13" s="125" customFormat="1" ht="56" spans="1:11">
      <c r="A13" s="131"/>
      <c r="B13" s="131"/>
      <c r="C13" s="131" t="s">
        <v>137</v>
      </c>
      <c r="D13" s="134" t="s">
        <v>138</v>
      </c>
      <c r="E13" s="132">
        <v>1</v>
      </c>
      <c r="F13" s="132">
        <f t="shared" si="0"/>
        <v>0.7</v>
      </c>
      <c r="G13" s="164"/>
      <c r="H13" s="135" t="s">
        <v>139</v>
      </c>
    </row>
    <row r="14" s="125" customFormat="1" ht="42" spans="1:11">
      <c r="A14" s="131"/>
      <c r="B14" s="131"/>
      <c r="C14" s="131"/>
      <c r="D14" s="138" t="s">
        <v>140</v>
      </c>
      <c r="E14" s="132">
        <v>1</v>
      </c>
      <c r="F14" s="132">
        <f t="shared" si="0"/>
        <v>0.7</v>
      </c>
      <c r="G14" s="164"/>
      <c r="H14" s="137" t="s">
        <v>141</v>
      </c>
    </row>
    <row r="15" s="125" customFormat="1" ht="56" spans="1:11">
      <c r="A15" s="131"/>
      <c r="B15" s="131"/>
      <c r="C15" s="131"/>
      <c r="D15" s="138" t="s">
        <v>142</v>
      </c>
      <c r="E15" s="132">
        <v>1</v>
      </c>
      <c r="F15" s="132">
        <f t="shared" si="0"/>
        <v>0.7</v>
      </c>
      <c r="G15" s="165"/>
      <c r="H15" s="137" t="s">
        <v>143</v>
      </c>
    </row>
    <row r="16" s="125" customFormat="1" ht="42" customHeight="1" spans="1:11">
      <c r="A16" s="131"/>
      <c r="B16" s="131" t="s">
        <v>144</v>
      </c>
      <c r="C16" s="131" t="s">
        <v>145</v>
      </c>
      <c r="D16" s="134" t="s">
        <v>146</v>
      </c>
      <c r="E16" s="132">
        <v>2</v>
      </c>
      <c r="F16" s="132">
        <f t="shared" si="0"/>
        <v>1.4</v>
      </c>
      <c r="G16" s="151" t="s">
        <v>276</v>
      </c>
      <c r="H16" s="135" t="s">
        <v>148</v>
      </c>
    </row>
    <row r="17" s="125" customFormat="1" ht="56" spans="1:11">
      <c r="A17" s="131"/>
      <c r="B17" s="131"/>
      <c r="C17" s="131"/>
      <c r="D17" s="138" t="s">
        <v>149</v>
      </c>
      <c r="E17" s="132">
        <v>2</v>
      </c>
      <c r="F17" s="132">
        <f t="shared" si="0"/>
        <v>1.4</v>
      </c>
      <c r="G17" s="191"/>
      <c r="H17" s="137" t="s">
        <v>150</v>
      </c>
      <c r="K17" s="193"/>
    </row>
    <row r="18" s="125" customFormat="1" ht="42" spans="1:11">
      <c r="A18" s="131"/>
      <c r="B18" s="131"/>
      <c r="C18" s="131"/>
      <c r="D18" s="138" t="s">
        <v>151</v>
      </c>
      <c r="E18" s="132">
        <v>1</v>
      </c>
      <c r="F18" s="132">
        <f t="shared" si="0"/>
        <v>0.7</v>
      </c>
      <c r="G18" s="192"/>
      <c r="H18" s="137" t="s">
        <v>152</v>
      </c>
      <c r="K18" s="194"/>
    </row>
    <row r="19" s="125" customFormat="1" ht="42" spans="1:11">
      <c r="A19" s="139" t="s">
        <v>153</v>
      </c>
      <c r="B19" s="131" t="s">
        <v>154</v>
      </c>
      <c r="C19" s="169" t="s">
        <v>155</v>
      </c>
      <c r="D19" s="170" t="s">
        <v>156</v>
      </c>
      <c r="E19" s="132">
        <v>4</v>
      </c>
      <c r="F19" s="132">
        <f t="shared" si="0"/>
        <v>2.8</v>
      </c>
      <c r="G19" s="163" t="s">
        <v>275</v>
      </c>
      <c r="H19" s="137" t="s">
        <v>157</v>
      </c>
      <c r="J19" s="194"/>
      <c r="K19" s="194"/>
    </row>
    <row r="20" s="125" customFormat="1" ht="42" spans="1:11">
      <c r="A20" s="140"/>
      <c r="B20" s="131"/>
      <c r="C20" s="159" t="s">
        <v>158</v>
      </c>
      <c r="D20" s="134" t="s">
        <v>159</v>
      </c>
      <c r="E20" s="132">
        <v>4</v>
      </c>
      <c r="F20" s="132">
        <f t="shared" si="0"/>
        <v>2.8</v>
      </c>
      <c r="G20" s="164"/>
      <c r="H20" s="137" t="s">
        <v>160</v>
      </c>
      <c r="J20" s="194"/>
    </row>
    <row r="21" s="125" customFormat="1" ht="84" spans="1:11">
      <c r="A21" s="140"/>
      <c r="B21" s="131"/>
      <c r="C21" s="131" t="s">
        <v>251</v>
      </c>
      <c r="D21" s="170" t="s">
        <v>162</v>
      </c>
      <c r="E21" s="132">
        <v>1</v>
      </c>
      <c r="F21" s="132">
        <f t="shared" si="0"/>
        <v>0.7</v>
      </c>
      <c r="G21" s="164"/>
      <c r="H21" s="137" t="s">
        <v>163</v>
      </c>
    </row>
    <row r="22" s="125" customFormat="1" ht="28" spans="1:11">
      <c r="A22" s="140"/>
      <c r="B22" s="131"/>
      <c r="C22" s="132"/>
      <c r="D22" s="138" t="s">
        <v>164</v>
      </c>
      <c r="E22" s="132">
        <v>1</v>
      </c>
      <c r="F22" s="132">
        <f t="shared" si="0"/>
        <v>0.7</v>
      </c>
      <c r="G22" s="164"/>
      <c r="H22" s="137" t="s">
        <v>165</v>
      </c>
    </row>
    <row r="23" s="125" customFormat="1" ht="56" spans="1:11">
      <c r="A23" s="140"/>
      <c r="B23" s="131"/>
      <c r="C23" s="132"/>
      <c r="D23" s="138" t="s">
        <v>166</v>
      </c>
      <c r="E23" s="132">
        <v>1</v>
      </c>
      <c r="F23" s="132">
        <f t="shared" si="0"/>
        <v>0.7</v>
      </c>
      <c r="G23" s="164"/>
      <c r="H23" s="137" t="s">
        <v>167</v>
      </c>
    </row>
    <row r="24" s="125" customFormat="1" ht="42" spans="1:11">
      <c r="A24" s="140"/>
      <c r="B24" s="132"/>
      <c r="C24" s="132"/>
      <c r="D24" s="134" t="s">
        <v>168</v>
      </c>
      <c r="E24" s="132">
        <v>1</v>
      </c>
      <c r="F24" s="132">
        <f t="shared" si="0"/>
        <v>0.7</v>
      </c>
      <c r="G24" s="165"/>
      <c r="H24" s="137" t="s">
        <v>169</v>
      </c>
    </row>
    <row r="25" s="125" customFormat="1" ht="56" spans="1:11">
      <c r="A25" s="140"/>
      <c r="B25" s="139" t="s">
        <v>170</v>
      </c>
      <c r="C25" s="131" t="s">
        <v>171</v>
      </c>
      <c r="D25" s="134" t="s">
        <v>172</v>
      </c>
      <c r="E25" s="132">
        <v>1</v>
      </c>
      <c r="F25" s="132">
        <f t="shared" si="0"/>
        <v>0.7</v>
      </c>
      <c r="G25" s="151" t="s">
        <v>276</v>
      </c>
      <c r="H25" s="137" t="s">
        <v>173</v>
      </c>
    </row>
    <row r="26" s="125" customFormat="1" ht="42" spans="1:11">
      <c r="A26" s="140"/>
      <c r="B26" s="140"/>
      <c r="C26" s="131"/>
      <c r="D26" s="138" t="s">
        <v>174</v>
      </c>
      <c r="E26" s="132">
        <v>1</v>
      </c>
      <c r="F26" s="132">
        <f t="shared" si="0"/>
        <v>0.7</v>
      </c>
      <c r="G26" s="191"/>
      <c r="H26" s="137" t="s">
        <v>175</v>
      </c>
    </row>
    <row r="27" s="125" customFormat="1" ht="28" spans="1:11">
      <c r="A27" s="140"/>
      <c r="B27" s="140"/>
      <c r="C27" s="131"/>
      <c r="D27" s="138" t="s">
        <v>176</v>
      </c>
      <c r="E27" s="132">
        <v>1</v>
      </c>
      <c r="F27" s="132">
        <f t="shared" si="0"/>
        <v>0.7</v>
      </c>
      <c r="G27" s="192"/>
      <c r="H27" s="137" t="s">
        <v>177</v>
      </c>
    </row>
    <row r="28" s="125" customFormat="1" ht="42" spans="1:11">
      <c r="A28" s="140"/>
      <c r="B28" s="140"/>
      <c r="C28" s="139" t="s">
        <v>178</v>
      </c>
      <c r="D28" s="134" t="s">
        <v>179</v>
      </c>
      <c r="E28" s="132">
        <v>1</v>
      </c>
      <c r="F28" s="132">
        <f t="shared" si="0"/>
        <v>0.7</v>
      </c>
      <c r="G28" s="163" t="s">
        <v>275</v>
      </c>
      <c r="H28" s="137" t="s">
        <v>180</v>
      </c>
    </row>
    <row r="29" s="125" customFormat="1" ht="28" spans="1:11">
      <c r="A29" s="140"/>
      <c r="B29" s="140"/>
      <c r="C29" s="140"/>
      <c r="D29" s="138" t="s">
        <v>181</v>
      </c>
      <c r="E29" s="132">
        <v>1</v>
      </c>
      <c r="F29" s="132">
        <f t="shared" si="0"/>
        <v>0.7</v>
      </c>
      <c r="G29" s="164"/>
      <c r="H29" s="137" t="s">
        <v>182</v>
      </c>
    </row>
    <row r="30" s="125" customFormat="1" ht="70" spans="1:11">
      <c r="A30" s="140"/>
      <c r="B30" s="140"/>
      <c r="C30" s="140"/>
      <c r="D30" s="138" t="s">
        <v>183</v>
      </c>
      <c r="E30" s="132">
        <v>1</v>
      </c>
      <c r="F30" s="132">
        <f t="shared" si="0"/>
        <v>0.7</v>
      </c>
      <c r="G30" s="164"/>
      <c r="H30" s="137" t="s">
        <v>184</v>
      </c>
    </row>
    <row r="31" s="125" customFormat="1" ht="70" spans="1:11">
      <c r="A31" s="140"/>
      <c r="B31" s="140"/>
      <c r="C31" s="140"/>
      <c r="D31" s="138" t="s">
        <v>185</v>
      </c>
      <c r="E31" s="132">
        <v>1</v>
      </c>
      <c r="F31" s="132">
        <f t="shared" si="0"/>
        <v>0.7</v>
      </c>
      <c r="G31" s="164"/>
      <c r="H31" s="137" t="s">
        <v>186</v>
      </c>
    </row>
    <row r="32" s="125" customFormat="1" ht="70" spans="1:11">
      <c r="A32" s="140"/>
      <c r="B32" s="140"/>
      <c r="C32" s="140"/>
      <c r="D32" s="138" t="s">
        <v>187</v>
      </c>
      <c r="E32" s="132">
        <v>1</v>
      </c>
      <c r="F32" s="132">
        <f t="shared" si="0"/>
        <v>0.7</v>
      </c>
      <c r="G32" s="165"/>
      <c r="H32" s="137" t="s">
        <v>188</v>
      </c>
    </row>
    <row r="33" s="125" customFormat="1" ht="42.5" customHeight="1" spans="1:8">
      <c r="A33" s="140"/>
      <c r="B33" s="140"/>
      <c r="C33" s="139" t="s">
        <v>189</v>
      </c>
      <c r="D33" s="138" t="s">
        <v>190</v>
      </c>
      <c r="E33" s="132">
        <v>1</v>
      </c>
      <c r="F33" s="132">
        <f t="shared" si="0"/>
        <v>0.7</v>
      </c>
      <c r="G33" s="163" t="s">
        <v>275</v>
      </c>
      <c r="H33" s="137" t="s">
        <v>191</v>
      </c>
    </row>
    <row r="34" s="125" customFormat="1" ht="14" spans="1:8">
      <c r="A34" s="140"/>
      <c r="B34" s="142"/>
      <c r="C34" s="142"/>
      <c r="D34" s="138" t="s">
        <v>192</v>
      </c>
      <c r="E34" s="132">
        <v>1</v>
      </c>
      <c r="F34" s="132">
        <f t="shared" si="0"/>
        <v>0.7</v>
      </c>
      <c r="G34" s="165"/>
      <c r="H34" s="137" t="s">
        <v>191</v>
      </c>
    </row>
    <row r="35" s="125" customFormat="1" ht="42.5" customHeight="1" spans="1:8">
      <c r="A35" s="140"/>
      <c r="B35" s="169" t="s">
        <v>193</v>
      </c>
      <c r="C35" s="173" t="s">
        <v>194</v>
      </c>
      <c r="D35" s="170" t="s">
        <v>195</v>
      </c>
      <c r="E35" s="132">
        <v>1</v>
      </c>
      <c r="F35" s="132">
        <f t="shared" si="0"/>
        <v>0.7</v>
      </c>
      <c r="G35" s="163" t="s">
        <v>275</v>
      </c>
      <c r="H35" s="174" t="s">
        <v>196</v>
      </c>
    </row>
    <row r="36" s="125" customFormat="1" ht="14" spans="1:8">
      <c r="A36" s="140"/>
      <c r="B36" s="176"/>
      <c r="C36" s="169" t="s">
        <v>197</v>
      </c>
      <c r="D36" s="170" t="s">
        <v>198</v>
      </c>
      <c r="E36" s="132">
        <v>1</v>
      </c>
      <c r="F36" s="132">
        <f t="shared" si="0"/>
        <v>0.7</v>
      </c>
      <c r="G36" s="164"/>
      <c r="H36" s="174" t="s">
        <v>199</v>
      </c>
    </row>
    <row r="37" s="125" customFormat="1" ht="14" spans="1:8">
      <c r="A37" s="142"/>
      <c r="B37" s="173"/>
      <c r="C37" s="173"/>
      <c r="D37" s="170" t="s">
        <v>200</v>
      </c>
      <c r="E37" s="132">
        <v>1</v>
      </c>
      <c r="F37" s="132">
        <f t="shared" si="0"/>
        <v>0.7</v>
      </c>
      <c r="G37" s="165"/>
      <c r="H37" s="174" t="s">
        <v>201</v>
      </c>
    </row>
    <row r="38" s="125" customFormat="1" ht="28" spans="1:8">
      <c r="A38" s="131" t="s">
        <v>202</v>
      </c>
      <c r="B38" s="131" t="s">
        <v>203</v>
      </c>
      <c r="C38" s="152" t="s">
        <v>204</v>
      </c>
      <c r="D38" s="152" t="s">
        <v>205</v>
      </c>
      <c r="E38" s="132">
        <v>6</v>
      </c>
      <c r="F38" s="132">
        <f>E38*0.75</f>
        <v>4.5</v>
      </c>
      <c r="G38" s="163" t="s">
        <v>213</v>
      </c>
      <c r="H38" s="195" t="s">
        <v>207</v>
      </c>
    </row>
    <row r="39" s="125" customFormat="1" ht="14" spans="1:8">
      <c r="A39" s="132"/>
      <c r="B39" s="132"/>
      <c r="C39" s="152" t="s">
        <v>208</v>
      </c>
      <c r="D39" s="152" t="s">
        <v>209</v>
      </c>
      <c r="E39" s="132">
        <v>6</v>
      </c>
      <c r="F39" s="132">
        <f t="shared" ref="F39:F47" si="1">E39*0.75</f>
        <v>4.5</v>
      </c>
      <c r="G39" s="191"/>
      <c r="H39" s="196"/>
    </row>
    <row r="40" s="125" customFormat="1" ht="113.5" customHeight="1" spans="1:8">
      <c r="A40" s="132"/>
      <c r="B40" s="131" t="s">
        <v>210</v>
      </c>
      <c r="C40" s="178" t="s">
        <v>211</v>
      </c>
      <c r="D40" s="177" t="s">
        <v>212</v>
      </c>
      <c r="E40" s="151">
        <v>16</v>
      </c>
      <c r="F40" s="132">
        <f t="shared" si="1"/>
        <v>12</v>
      </c>
      <c r="G40" s="163" t="s">
        <v>213</v>
      </c>
      <c r="H40" s="143" t="s">
        <v>214</v>
      </c>
    </row>
    <row r="41" s="125" customFormat="1" ht="70" spans="1:8">
      <c r="A41" s="132"/>
      <c r="B41" s="131" t="s">
        <v>215</v>
      </c>
      <c r="C41" s="131" t="s">
        <v>216</v>
      </c>
      <c r="D41" s="152" t="s">
        <v>217</v>
      </c>
      <c r="E41" s="131">
        <v>12</v>
      </c>
      <c r="F41" s="132">
        <f t="shared" si="1"/>
        <v>9</v>
      </c>
      <c r="G41" s="163" t="s">
        <v>213</v>
      </c>
      <c r="H41" s="143" t="s">
        <v>218</v>
      </c>
    </row>
    <row r="42" s="125" customFormat="1" ht="84" spans="1:8">
      <c r="A42" s="132"/>
      <c r="B42" s="131" t="s">
        <v>219</v>
      </c>
      <c r="C42" s="132" t="s">
        <v>220</v>
      </c>
      <c r="D42" s="170" t="s">
        <v>221</v>
      </c>
      <c r="E42" s="132">
        <v>5</v>
      </c>
      <c r="F42" s="132">
        <f t="shared" si="1"/>
        <v>3.75</v>
      </c>
      <c r="G42" s="172" t="s">
        <v>213</v>
      </c>
      <c r="H42" s="137" t="s">
        <v>222</v>
      </c>
    </row>
    <row r="43" s="125" customFormat="1" ht="42" spans="1:8">
      <c r="A43" s="139" t="s">
        <v>223</v>
      </c>
      <c r="B43" s="132" t="s">
        <v>224</v>
      </c>
      <c r="C43" s="180" t="s">
        <v>225</v>
      </c>
      <c r="D43" s="170" t="s">
        <v>226</v>
      </c>
      <c r="E43" s="151">
        <v>4</v>
      </c>
      <c r="F43" s="132">
        <f t="shared" si="1"/>
        <v>3</v>
      </c>
      <c r="G43" s="163" t="s">
        <v>213</v>
      </c>
      <c r="H43" s="143" t="s">
        <v>227</v>
      </c>
    </row>
    <row r="44" s="125" customFormat="1" ht="28" spans="1:8">
      <c r="A44" s="140"/>
      <c r="B44" s="132"/>
      <c r="C44" s="151" t="s">
        <v>228</v>
      </c>
      <c r="D44" s="170" t="s">
        <v>229</v>
      </c>
      <c r="E44" s="132">
        <v>4</v>
      </c>
      <c r="F44" s="132">
        <f t="shared" si="1"/>
        <v>3</v>
      </c>
      <c r="G44" s="191"/>
      <c r="H44" s="137" t="s">
        <v>230</v>
      </c>
    </row>
    <row r="45" s="125" customFormat="1" ht="42" spans="1:8">
      <c r="A45" s="140"/>
      <c r="B45" s="132"/>
      <c r="C45" s="180" t="s">
        <v>231</v>
      </c>
      <c r="D45" s="170" t="s">
        <v>232</v>
      </c>
      <c r="E45" s="132">
        <v>4</v>
      </c>
      <c r="F45" s="132">
        <f t="shared" si="1"/>
        <v>3</v>
      </c>
      <c r="G45" s="192"/>
      <c r="H45" s="137" t="s">
        <v>233</v>
      </c>
    </row>
    <row r="46" s="125" customFormat="1" ht="14" spans="1:8">
      <c r="A46" s="140"/>
      <c r="B46" s="132" t="s">
        <v>234</v>
      </c>
      <c r="C46" s="132" t="s">
        <v>234</v>
      </c>
      <c r="D46" s="138" t="s">
        <v>235</v>
      </c>
      <c r="E46" s="132">
        <v>1.5</v>
      </c>
      <c r="F46" s="132">
        <f t="shared" si="1"/>
        <v>1.125</v>
      </c>
      <c r="G46" s="163" t="s">
        <v>213</v>
      </c>
      <c r="H46" s="143" t="s">
        <v>236</v>
      </c>
    </row>
    <row r="47" s="125" customFormat="1" ht="14" spans="1:8">
      <c r="A47" s="142"/>
      <c r="B47" s="132"/>
      <c r="C47" s="132"/>
      <c r="D47" s="138" t="s">
        <v>237</v>
      </c>
      <c r="E47" s="132">
        <v>1.5</v>
      </c>
      <c r="F47" s="132">
        <f t="shared" si="1"/>
        <v>1.125</v>
      </c>
      <c r="G47" s="192"/>
      <c r="H47" s="153"/>
    </row>
    <row r="48" s="125" customFormat="1" ht="14" spans="1:8">
      <c r="A48" s="132" t="s">
        <v>238</v>
      </c>
      <c r="B48" s="132" t="s">
        <v>239</v>
      </c>
      <c r="C48" s="132" t="s">
        <v>239</v>
      </c>
      <c r="D48" s="137"/>
      <c r="E48" s="132">
        <f>SUM(E4:E47)</f>
        <v>100</v>
      </c>
      <c r="F48" s="181">
        <f>SUM(F4:F47)</f>
        <v>73</v>
      </c>
      <c r="G48" s="181"/>
      <c r="H48" s="137"/>
    </row>
    <row r="49" s="156" customFormat="1" ht="15" spans="1:8">
      <c r="A49" s="182" t="s">
        <v>244</v>
      </c>
      <c r="B49" s="183"/>
      <c r="C49" s="183"/>
      <c r="D49" s="183"/>
      <c r="E49" s="183"/>
      <c r="F49" s="184"/>
      <c r="G49" s="184"/>
      <c r="H49" s="183"/>
    </row>
    <row r="51" spans="1:8">
      <c r="A51" s="187" t="s">
        <v>241</v>
      </c>
      <c r="D51" s="190" t="s">
        <v>242</v>
      </c>
      <c r="F51" s="188"/>
      <c r="G51" s="188"/>
      <c r="H51" s="189" t="s">
        <v>243</v>
      </c>
    </row>
  </sheetData>
  <mergeCells count="38">
    <mergeCell ref="A2:H2"/>
    <mergeCell ref="A4:A18"/>
    <mergeCell ref="A19:A37"/>
    <mergeCell ref="A38:A42"/>
    <mergeCell ref="A43:A47"/>
    <mergeCell ref="B4:B10"/>
    <mergeCell ref="B11:B15"/>
    <mergeCell ref="B16:B18"/>
    <mergeCell ref="B19:B24"/>
    <mergeCell ref="B25:B34"/>
    <mergeCell ref="B35:B37"/>
    <mergeCell ref="B38:B39"/>
    <mergeCell ref="B43:B45"/>
    <mergeCell ref="B46:B47"/>
    <mergeCell ref="C4:C7"/>
    <mergeCell ref="C8:C10"/>
    <mergeCell ref="C11:C12"/>
    <mergeCell ref="C13:C15"/>
    <mergeCell ref="C16:C18"/>
    <mergeCell ref="C21:C24"/>
    <mergeCell ref="C25:C27"/>
    <mergeCell ref="C28:C32"/>
    <mergeCell ref="C33:C34"/>
    <mergeCell ref="C36:C37"/>
    <mergeCell ref="C46:C47"/>
    <mergeCell ref="G4:G10"/>
    <mergeCell ref="G11:G15"/>
    <mergeCell ref="G16:G18"/>
    <mergeCell ref="G19:G24"/>
    <mergeCell ref="G25:G27"/>
    <mergeCell ref="G28:G32"/>
    <mergeCell ref="G33:G34"/>
    <mergeCell ref="G35:G37"/>
    <mergeCell ref="G38:G39"/>
    <mergeCell ref="G43:G45"/>
    <mergeCell ref="G46:G47"/>
    <mergeCell ref="H38:H39"/>
    <mergeCell ref="H46:H47"/>
  </mergeCells>
  <pageMargins left="0.7" right="0.7" top="0.75" bottom="0.75" header="0.3" footer="0.3"/>
  <pageSetup paperSize="9" scale="65"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1"/>
  <sheetViews>
    <sheetView topLeftCell="A42" workbookViewId="0">
      <selection activeCell="F40" sqref="F40"/>
    </sheetView>
  </sheetViews>
  <sheetFormatPr defaultColWidth="8.90909090909091" defaultRowHeight="15.5"/>
  <cols>
    <col min="1" max="2" width="8.90909090909091" style="124"/>
    <col min="3" max="3" width="10.4545454545455" style="124" customWidth="1"/>
    <col min="4" max="4" width="31.2727272727273" style="124" customWidth="1"/>
    <col min="5" max="5" width="7" style="126" customWidth="1"/>
    <col min="6" max="6" width="7.45454545454545" style="157" customWidth="1"/>
    <col min="7" max="7" width="21.5454545454545" style="157" customWidth="1"/>
    <col min="8" max="8" width="27.7272727272727" style="124" customWidth="1"/>
    <col min="9" max="253" width="8.90909090909091" style="124"/>
    <col min="254" max="254" width="10.4545454545455" style="124" customWidth="1"/>
    <col min="255" max="255" width="22.4545454545455" style="124" customWidth="1"/>
    <col min="256" max="256" width="7" style="124" customWidth="1"/>
    <col min="257" max="257" width="7.45454545454545" style="124" customWidth="1"/>
    <col min="258" max="258" width="22.9090909090909" style="124" customWidth="1"/>
    <col min="259" max="259" width="33.9090909090909" style="124" customWidth="1"/>
    <col min="260" max="509" width="8.90909090909091" style="124"/>
    <col min="510" max="510" width="10.4545454545455" style="124" customWidth="1"/>
    <col min="511" max="511" width="22.4545454545455" style="124" customWidth="1"/>
    <col min="512" max="512" width="7" style="124" customWidth="1"/>
    <col min="513" max="513" width="7.45454545454545" style="124" customWidth="1"/>
    <col min="514" max="514" width="22.9090909090909" style="124" customWidth="1"/>
    <col min="515" max="515" width="33.9090909090909" style="124" customWidth="1"/>
    <col min="516" max="765" width="8.90909090909091" style="124"/>
    <col min="766" max="766" width="10.4545454545455" style="124" customWidth="1"/>
    <col min="767" max="767" width="22.4545454545455" style="124" customWidth="1"/>
    <col min="768" max="768" width="7" style="124" customWidth="1"/>
    <col min="769" max="769" width="7.45454545454545" style="124" customWidth="1"/>
    <col min="770" max="770" width="22.9090909090909" style="124" customWidth="1"/>
    <col min="771" max="771" width="33.9090909090909" style="124" customWidth="1"/>
    <col min="772" max="1021" width="8.90909090909091" style="124"/>
    <col min="1022" max="1022" width="10.4545454545455" style="124" customWidth="1"/>
    <col min="1023" max="1023" width="22.4545454545455" style="124" customWidth="1"/>
    <col min="1024" max="1024" width="7" style="124" customWidth="1"/>
    <col min="1025" max="1025" width="7.45454545454545" style="124" customWidth="1"/>
    <col min="1026" max="1026" width="22.9090909090909" style="124" customWidth="1"/>
    <col min="1027" max="1027" width="33.9090909090909" style="124" customWidth="1"/>
    <col min="1028" max="1277" width="8.90909090909091" style="124"/>
    <col min="1278" max="1278" width="10.4545454545455" style="124" customWidth="1"/>
    <col min="1279" max="1279" width="22.4545454545455" style="124" customWidth="1"/>
    <col min="1280" max="1280" width="7" style="124" customWidth="1"/>
    <col min="1281" max="1281" width="7.45454545454545" style="124" customWidth="1"/>
    <col min="1282" max="1282" width="22.9090909090909" style="124" customWidth="1"/>
    <col min="1283" max="1283" width="33.9090909090909" style="124" customWidth="1"/>
    <col min="1284" max="1533" width="8.90909090909091" style="124"/>
    <col min="1534" max="1534" width="10.4545454545455" style="124" customWidth="1"/>
    <col min="1535" max="1535" width="22.4545454545455" style="124" customWidth="1"/>
    <col min="1536" max="1536" width="7" style="124" customWidth="1"/>
    <col min="1537" max="1537" width="7.45454545454545" style="124" customWidth="1"/>
    <col min="1538" max="1538" width="22.9090909090909" style="124" customWidth="1"/>
    <col min="1539" max="1539" width="33.9090909090909" style="124" customWidth="1"/>
    <col min="1540" max="1789" width="8.90909090909091" style="124"/>
    <col min="1790" max="1790" width="10.4545454545455" style="124" customWidth="1"/>
    <col min="1791" max="1791" width="22.4545454545455" style="124" customWidth="1"/>
    <col min="1792" max="1792" width="7" style="124" customWidth="1"/>
    <col min="1793" max="1793" width="7.45454545454545" style="124" customWidth="1"/>
    <col min="1794" max="1794" width="22.9090909090909" style="124" customWidth="1"/>
    <col min="1795" max="1795" width="33.9090909090909" style="124" customWidth="1"/>
    <col min="1796" max="2045" width="8.90909090909091" style="124"/>
    <col min="2046" max="2046" width="10.4545454545455" style="124" customWidth="1"/>
    <col min="2047" max="2047" width="22.4545454545455" style="124" customWidth="1"/>
    <col min="2048" max="2048" width="7" style="124" customWidth="1"/>
    <col min="2049" max="2049" width="7.45454545454545" style="124" customWidth="1"/>
    <col min="2050" max="2050" width="22.9090909090909" style="124" customWidth="1"/>
    <col min="2051" max="2051" width="33.9090909090909" style="124" customWidth="1"/>
    <col min="2052" max="2301" width="8.90909090909091" style="124"/>
    <col min="2302" max="2302" width="10.4545454545455" style="124" customWidth="1"/>
    <col min="2303" max="2303" width="22.4545454545455" style="124" customWidth="1"/>
    <col min="2304" max="2304" width="7" style="124" customWidth="1"/>
    <col min="2305" max="2305" width="7.45454545454545" style="124" customWidth="1"/>
    <col min="2306" max="2306" width="22.9090909090909" style="124" customWidth="1"/>
    <col min="2307" max="2307" width="33.9090909090909" style="124" customWidth="1"/>
    <col min="2308" max="2557" width="8.90909090909091" style="124"/>
    <col min="2558" max="2558" width="10.4545454545455" style="124" customWidth="1"/>
    <col min="2559" max="2559" width="22.4545454545455" style="124" customWidth="1"/>
    <col min="2560" max="2560" width="7" style="124" customWidth="1"/>
    <col min="2561" max="2561" width="7.45454545454545" style="124" customWidth="1"/>
    <col min="2562" max="2562" width="22.9090909090909" style="124" customWidth="1"/>
    <col min="2563" max="2563" width="33.9090909090909" style="124" customWidth="1"/>
    <col min="2564" max="2813" width="8.90909090909091" style="124"/>
    <col min="2814" max="2814" width="10.4545454545455" style="124" customWidth="1"/>
    <col min="2815" max="2815" width="22.4545454545455" style="124" customWidth="1"/>
    <col min="2816" max="2816" width="7" style="124" customWidth="1"/>
    <col min="2817" max="2817" width="7.45454545454545" style="124" customWidth="1"/>
    <col min="2818" max="2818" width="22.9090909090909" style="124" customWidth="1"/>
    <col min="2819" max="2819" width="33.9090909090909" style="124" customWidth="1"/>
    <col min="2820" max="3069" width="8.90909090909091" style="124"/>
    <col min="3070" max="3070" width="10.4545454545455" style="124" customWidth="1"/>
    <col min="3071" max="3071" width="22.4545454545455" style="124" customWidth="1"/>
    <col min="3072" max="3072" width="7" style="124" customWidth="1"/>
    <col min="3073" max="3073" width="7.45454545454545" style="124" customWidth="1"/>
    <col min="3074" max="3074" width="22.9090909090909" style="124" customWidth="1"/>
    <col min="3075" max="3075" width="33.9090909090909" style="124" customWidth="1"/>
    <col min="3076" max="3325" width="8.90909090909091" style="124"/>
    <col min="3326" max="3326" width="10.4545454545455" style="124" customWidth="1"/>
    <col min="3327" max="3327" width="22.4545454545455" style="124" customWidth="1"/>
    <col min="3328" max="3328" width="7" style="124" customWidth="1"/>
    <col min="3329" max="3329" width="7.45454545454545" style="124" customWidth="1"/>
    <col min="3330" max="3330" width="22.9090909090909" style="124" customWidth="1"/>
    <col min="3331" max="3331" width="33.9090909090909" style="124" customWidth="1"/>
    <col min="3332" max="3581" width="8.90909090909091" style="124"/>
    <col min="3582" max="3582" width="10.4545454545455" style="124" customWidth="1"/>
    <col min="3583" max="3583" width="22.4545454545455" style="124" customWidth="1"/>
    <col min="3584" max="3584" width="7" style="124" customWidth="1"/>
    <col min="3585" max="3585" width="7.45454545454545" style="124" customWidth="1"/>
    <col min="3586" max="3586" width="22.9090909090909" style="124" customWidth="1"/>
    <col min="3587" max="3587" width="33.9090909090909" style="124" customWidth="1"/>
    <col min="3588" max="3837" width="8.90909090909091" style="124"/>
    <col min="3838" max="3838" width="10.4545454545455" style="124" customWidth="1"/>
    <col min="3839" max="3839" width="22.4545454545455" style="124" customWidth="1"/>
    <col min="3840" max="3840" width="7" style="124" customWidth="1"/>
    <col min="3841" max="3841" width="7.45454545454545" style="124" customWidth="1"/>
    <col min="3842" max="3842" width="22.9090909090909" style="124" customWidth="1"/>
    <col min="3843" max="3843" width="33.9090909090909" style="124" customWidth="1"/>
    <col min="3844" max="4093" width="8.90909090909091" style="124"/>
    <col min="4094" max="4094" width="10.4545454545455" style="124" customWidth="1"/>
    <col min="4095" max="4095" width="22.4545454545455" style="124" customWidth="1"/>
    <col min="4096" max="4096" width="7" style="124" customWidth="1"/>
    <col min="4097" max="4097" width="7.45454545454545" style="124" customWidth="1"/>
    <col min="4098" max="4098" width="22.9090909090909" style="124" customWidth="1"/>
    <col min="4099" max="4099" width="33.9090909090909" style="124" customWidth="1"/>
    <col min="4100" max="4349" width="8.90909090909091" style="124"/>
    <col min="4350" max="4350" width="10.4545454545455" style="124" customWidth="1"/>
    <col min="4351" max="4351" width="22.4545454545455" style="124" customWidth="1"/>
    <col min="4352" max="4352" width="7" style="124" customWidth="1"/>
    <col min="4353" max="4353" width="7.45454545454545" style="124" customWidth="1"/>
    <col min="4354" max="4354" width="22.9090909090909" style="124" customWidth="1"/>
    <col min="4355" max="4355" width="33.9090909090909" style="124" customWidth="1"/>
    <col min="4356" max="4605" width="8.90909090909091" style="124"/>
    <col min="4606" max="4606" width="10.4545454545455" style="124" customWidth="1"/>
    <col min="4607" max="4607" width="22.4545454545455" style="124" customWidth="1"/>
    <col min="4608" max="4608" width="7" style="124" customWidth="1"/>
    <col min="4609" max="4609" width="7.45454545454545" style="124" customWidth="1"/>
    <col min="4610" max="4610" width="22.9090909090909" style="124" customWidth="1"/>
    <col min="4611" max="4611" width="33.9090909090909" style="124" customWidth="1"/>
    <col min="4612" max="4861" width="8.90909090909091" style="124"/>
    <col min="4862" max="4862" width="10.4545454545455" style="124" customWidth="1"/>
    <col min="4863" max="4863" width="22.4545454545455" style="124" customWidth="1"/>
    <col min="4864" max="4864" width="7" style="124" customWidth="1"/>
    <col min="4865" max="4865" width="7.45454545454545" style="124" customWidth="1"/>
    <col min="4866" max="4866" width="22.9090909090909" style="124" customWidth="1"/>
    <col min="4867" max="4867" width="33.9090909090909" style="124" customWidth="1"/>
    <col min="4868" max="5117" width="8.90909090909091" style="124"/>
    <col min="5118" max="5118" width="10.4545454545455" style="124" customWidth="1"/>
    <col min="5119" max="5119" width="22.4545454545455" style="124" customWidth="1"/>
    <col min="5120" max="5120" width="7" style="124" customWidth="1"/>
    <col min="5121" max="5121" width="7.45454545454545" style="124" customWidth="1"/>
    <col min="5122" max="5122" width="22.9090909090909" style="124" customWidth="1"/>
    <col min="5123" max="5123" width="33.9090909090909" style="124" customWidth="1"/>
    <col min="5124" max="5373" width="8.90909090909091" style="124"/>
    <col min="5374" max="5374" width="10.4545454545455" style="124" customWidth="1"/>
    <col min="5375" max="5375" width="22.4545454545455" style="124" customWidth="1"/>
    <col min="5376" max="5376" width="7" style="124" customWidth="1"/>
    <col min="5377" max="5377" width="7.45454545454545" style="124" customWidth="1"/>
    <col min="5378" max="5378" width="22.9090909090909" style="124" customWidth="1"/>
    <col min="5379" max="5379" width="33.9090909090909" style="124" customWidth="1"/>
    <col min="5380" max="5629" width="8.90909090909091" style="124"/>
    <col min="5630" max="5630" width="10.4545454545455" style="124" customWidth="1"/>
    <col min="5631" max="5631" width="22.4545454545455" style="124" customWidth="1"/>
    <col min="5632" max="5632" width="7" style="124" customWidth="1"/>
    <col min="5633" max="5633" width="7.45454545454545" style="124" customWidth="1"/>
    <col min="5634" max="5634" width="22.9090909090909" style="124" customWidth="1"/>
    <col min="5635" max="5635" width="33.9090909090909" style="124" customWidth="1"/>
    <col min="5636" max="5885" width="8.90909090909091" style="124"/>
    <col min="5886" max="5886" width="10.4545454545455" style="124" customWidth="1"/>
    <col min="5887" max="5887" width="22.4545454545455" style="124" customWidth="1"/>
    <col min="5888" max="5888" width="7" style="124" customWidth="1"/>
    <col min="5889" max="5889" width="7.45454545454545" style="124" customWidth="1"/>
    <col min="5890" max="5890" width="22.9090909090909" style="124" customWidth="1"/>
    <col min="5891" max="5891" width="33.9090909090909" style="124" customWidth="1"/>
    <col min="5892" max="6141" width="8.90909090909091" style="124"/>
    <col min="6142" max="6142" width="10.4545454545455" style="124" customWidth="1"/>
    <col min="6143" max="6143" width="22.4545454545455" style="124" customWidth="1"/>
    <col min="6144" max="6144" width="7" style="124" customWidth="1"/>
    <col min="6145" max="6145" width="7.45454545454545" style="124" customWidth="1"/>
    <col min="6146" max="6146" width="22.9090909090909" style="124" customWidth="1"/>
    <col min="6147" max="6147" width="33.9090909090909" style="124" customWidth="1"/>
    <col min="6148" max="6397" width="8.90909090909091" style="124"/>
    <col min="6398" max="6398" width="10.4545454545455" style="124" customWidth="1"/>
    <col min="6399" max="6399" width="22.4545454545455" style="124" customWidth="1"/>
    <col min="6400" max="6400" width="7" style="124" customWidth="1"/>
    <col min="6401" max="6401" width="7.45454545454545" style="124" customWidth="1"/>
    <col min="6402" max="6402" width="22.9090909090909" style="124" customWidth="1"/>
    <col min="6403" max="6403" width="33.9090909090909" style="124" customWidth="1"/>
    <col min="6404" max="6653" width="8.90909090909091" style="124"/>
    <col min="6654" max="6654" width="10.4545454545455" style="124" customWidth="1"/>
    <col min="6655" max="6655" width="22.4545454545455" style="124" customWidth="1"/>
    <col min="6656" max="6656" width="7" style="124" customWidth="1"/>
    <col min="6657" max="6657" width="7.45454545454545" style="124" customWidth="1"/>
    <col min="6658" max="6658" width="22.9090909090909" style="124" customWidth="1"/>
    <col min="6659" max="6659" width="33.9090909090909" style="124" customWidth="1"/>
    <col min="6660" max="6909" width="8.90909090909091" style="124"/>
    <col min="6910" max="6910" width="10.4545454545455" style="124" customWidth="1"/>
    <col min="6911" max="6911" width="22.4545454545455" style="124" customWidth="1"/>
    <col min="6912" max="6912" width="7" style="124" customWidth="1"/>
    <col min="6913" max="6913" width="7.45454545454545" style="124" customWidth="1"/>
    <col min="6914" max="6914" width="22.9090909090909" style="124" customWidth="1"/>
    <col min="6915" max="6915" width="33.9090909090909" style="124" customWidth="1"/>
    <col min="6916" max="7165" width="8.90909090909091" style="124"/>
    <col min="7166" max="7166" width="10.4545454545455" style="124" customWidth="1"/>
    <col min="7167" max="7167" width="22.4545454545455" style="124" customWidth="1"/>
    <col min="7168" max="7168" width="7" style="124" customWidth="1"/>
    <col min="7169" max="7169" width="7.45454545454545" style="124" customWidth="1"/>
    <col min="7170" max="7170" width="22.9090909090909" style="124" customWidth="1"/>
    <col min="7171" max="7171" width="33.9090909090909" style="124" customWidth="1"/>
    <col min="7172" max="7421" width="8.90909090909091" style="124"/>
    <col min="7422" max="7422" width="10.4545454545455" style="124" customWidth="1"/>
    <col min="7423" max="7423" width="22.4545454545455" style="124" customWidth="1"/>
    <col min="7424" max="7424" width="7" style="124" customWidth="1"/>
    <col min="7425" max="7425" width="7.45454545454545" style="124" customWidth="1"/>
    <col min="7426" max="7426" width="22.9090909090909" style="124" customWidth="1"/>
    <col min="7427" max="7427" width="33.9090909090909" style="124" customWidth="1"/>
    <col min="7428" max="7677" width="8.90909090909091" style="124"/>
    <col min="7678" max="7678" width="10.4545454545455" style="124" customWidth="1"/>
    <col min="7679" max="7679" width="22.4545454545455" style="124" customWidth="1"/>
    <col min="7680" max="7680" width="7" style="124" customWidth="1"/>
    <col min="7681" max="7681" width="7.45454545454545" style="124" customWidth="1"/>
    <col min="7682" max="7682" width="22.9090909090909" style="124" customWidth="1"/>
    <col min="7683" max="7683" width="33.9090909090909" style="124" customWidth="1"/>
    <col min="7684" max="7933" width="8.90909090909091" style="124"/>
    <col min="7934" max="7934" width="10.4545454545455" style="124" customWidth="1"/>
    <col min="7935" max="7935" width="22.4545454545455" style="124" customWidth="1"/>
    <col min="7936" max="7936" width="7" style="124" customWidth="1"/>
    <col min="7937" max="7937" width="7.45454545454545" style="124" customWidth="1"/>
    <col min="7938" max="7938" width="22.9090909090909" style="124" customWidth="1"/>
    <col min="7939" max="7939" width="33.9090909090909" style="124" customWidth="1"/>
    <col min="7940" max="8189" width="8.90909090909091" style="124"/>
    <col min="8190" max="8190" width="10.4545454545455" style="124" customWidth="1"/>
    <col min="8191" max="8191" width="22.4545454545455" style="124" customWidth="1"/>
    <col min="8192" max="8192" width="7" style="124" customWidth="1"/>
    <col min="8193" max="8193" width="7.45454545454545" style="124" customWidth="1"/>
    <col min="8194" max="8194" width="22.9090909090909" style="124" customWidth="1"/>
    <col min="8195" max="8195" width="33.9090909090909" style="124" customWidth="1"/>
    <col min="8196" max="8445" width="8.90909090909091" style="124"/>
    <col min="8446" max="8446" width="10.4545454545455" style="124" customWidth="1"/>
    <col min="8447" max="8447" width="22.4545454545455" style="124" customWidth="1"/>
    <col min="8448" max="8448" width="7" style="124" customWidth="1"/>
    <col min="8449" max="8449" width="7.45454545454545" style="124" customWidth="1"/>
    <col min="8450" max="8450" width="22.9090909090909" style="124" customWidth="1"/>
    <col min="8451" max="8451" width="33.9090909090909" style="124" customWidth="1"/>
    <col min="8452" max="8701" width="8.90909090909091" style="124"/>
    <col min="8702" max="8702" width="10.4545454545455" style="124" customWidth="1"/>
    <col min="8703" max="8703" width="22.4545454545455" style="124" customWidth="1"/>
    <col min="8704" max="8704" width="7" style="124" customWidth="1"/>
    <col min="8705" max="8705" width="7.45454545454545" style="124" customWidth="1"/>
    <col min="8706" max="8706" width="22.9090909090909" style="124" customWidth="1"/>
    <col min="8707" max="8707" width="33.9090909090909" style="124" customWidth="1"/>
    <col min="8708" max="8957" width="8.90909090909091" style="124"/>
    <col min="8958" max="8958" width="10.4545454545455" style="124" customWidth="1"/>
    <col min="8959" max="8959" width="22.4545454545455" style="124" customWidth="1"/>
    <col min="8960" max="8960" width="7" style="124" customWidth="1"/>
    <col min="8961" max="8961" width="7.45454545454545" style="124" customWidth="1"/>
    <col min="8962" max="8962" width="22.9090909090909" style="124" customWidth="1"/>
    <col min="8963" max="8963" width="33.9090909090909" style="124" customWidth="1"/>
    <col min="8964" max="9213" width="8.90909090909091" style="124"/>
    <col min="9214" max="9214" width="10.4545454545455" style="124" customWidth="1"/>
    <col min="9215" max="9215" width="22.4545454545455" style="124" customWidth="1"/>
    <col min="9216" max="9216" width="7" style="124" customWidth="1"/>
    <col min="9217" max="9217" width="7.45454545454545" style="124" customWidth="1"/>
    <col min="9218" max="9218" width="22.9090909090909" style="124" customWidth="1"/>
    <col min="9219" max="9219" width="33.9090909090909" style="124" customWidth="1"/>
    <col min="9220" max="9469" width="8.90909090909091" style="124"/>
    <col min="9470" max="9470" width="10.4545454545455" style="124" customWidth="1"/>
    <col min="9471" max="9471" width="22.4545454545455" style="124" customWidth="1"/>
    <col min="9472" max="9472" width="7" style="124" customWidth="1"/>
    <col min="9473" max="9473" width="7.45454545454545" style="124" customWidth="1"/>
    <col min="9474" max="9474" width="22.9090909090909" style="124" customWidth="1"/>
    <col min="9475" max="9475" width="33.9090909090909" style="124" customWidth="1"/>
    <col min="9476" max="9725" width="8.90909090909091" style="124"/>
    <col min="9726" max="9726" width="10.4545454545455" style="124" customWidth="1"/>
    <col min="9727" max="9727" width="22.4545454545455" style="124" customWidth="1"/>
    <col min="9728" max="9728" width="7" style="124" customWidth="1"/>
    <col min="9729" max="9729" width="7.45454545454545" style="124" customWidth="1"/>
    <col min="9730" max="9730" width="22.9090909090909" style="124" customWidth="1"/>
    <col min="9731" max="9731" width="33.9090909090909" style="124" customWidth="1"/>
    <col min="9732" max="9981" width="8.90909090909091" style="124"/>
    <col min="9982" max="9982" width="10.4545454545455" style="124" customWidth="1"/>
    <col min="9983" max="9983" width="22.4545454545455" style="124" customWidth="1"/>
    <col min="9984" max="9984" width="7" style="124" customWidth="1"/>
    <col min="9985" max="9985" width="7.45454545454545" style="124" customWidth="1"/>
    <col min="9986" max="9986" width="22.9090909090909" style="124" customWidth="1"/>
    <col min="9987" max="9987" width="33.9090909090909" style="124" customWidth="1"/>
    <col min="9988" max="10237" width="8.90909090909091" style="124"/>
    <col min="10238" max="10238" width="10.4545454545455" style="124" customWidth="1"/>
    <col min="10239" max="10239" width="22.4545454545455" style="124" customWidth="1"/>
    <col min="10240" max="10240" width="7" style="124" customWidth="1"/>
    <col min="10241" max="10241" width="7.45454545454545" style="124" customWidth="1"/>
    <col min="10242" max="10242" width="22.9090909090909" style="124" customWidth="1"/>
    <col min="10243" max="10243" width="33.9090909090909" style="124" customWidth="1"/>
    <col min="10244" max="10493" width="8.90909090909091" style="124"/>
    <col min="10494" max="10494" width="10.4545454545455" style="124" customWidth="1"/>
    <col min="10495" max="10495" width="22.4545454545455" style="124" customWidth="1"/>
    <col min="10496" max="10496" width="7" style="124" customWidth="1"/>
    <col min="10497" max="10497" width="7.45454545454545" style="124" customWidth="1"/>
    <col min="10498" max="10498" width="22.9090909090909" style="124" customWidth="1"/>
    <col min="10499" max="10499" width="33.9090909090909" style="124" customWidth="1"/>
    <col min="10500" max="10749" width="8.90909090909091" style="124"/>
    <col min="10750" max="10750" width="10.4545454545455" style="124" customWidth="1"/>
    <col min="10751" max="10751" width="22.4545454545455" style="124" customWidth="1"/>
    <col min="10752" max="10752" width="7" style="124" customWidth="1"/>
    <col min="10753" max="10753" width="7.45454545454545" style="124" customWidth="1"/>
    <col min="10754" max="10754" width="22.9090909090909" style="124" customWidth="1"/>
    <col min="10755" max="10755" width="33.9090909090909" style="124" customWidth="1"/>
    <col min="10756" max="11005" width="8.90909090909091" style="124"/>
    <col min="11006" max="11006" width="10.4545454545455" style="124" customWidth="1"/>
    <col min="11007" max="11007" width="22.4545454545455" style="124" customWidth="1"/>
    <col min="11008" max="11008" width="7" style="124" customWidth="1"/>
    <col min="11009" max="11009" width="7.45454545454545" style="124" customWidth="1"/>
    <col min="11010" max="11010" width="22.9090909090909" style="124" customWidth="1"/>
    <col min="11011" max="11011" width="33.9090909090909" style="124" customWidth="1"/>
    <col min="11012" max="11261" width="8.90909090909091" style="124"/>
    <col min="11262" max="11262" width="10.4545454545455" style="124" customWidth="1"/>
    <col min="11263" max="11263" width="22.4545454545455" style="124" customWidth="1"/>
    <col min="11264" max="11264" width="7" style="124" customWidth="1"/>
    <col min="11265" max="11265" width="7.45454545454545" style="124" customWidth="1"/>
    <col min="11266" max="11266" width="22.9090909090909" style="124" customWidth="1"/>
    <col min="11267" max="11267" width="33.9090909090909" style="124" customWidth="1"/>
    <col min="11268" max="11517" width="8.90909090909091" style="124"/>
    <col min="11518" max="11518" width="10.4545454545455" style="124" customWidth="1"/>
    <col min="11519" max="11519" width="22.4545454545455" style="124" customWidth="1"/>
    <col min="11520" max="11520" width="7" style="124" customWidth="1"/>
    <col min="11521" max="11521" width="7.45454545454545" style="124" customWidth="1"/>
    <col min="11522" max="11522" width="22.9090909090909" style="124" customWidth="1"/>
    <col min="11523" max="11523" width="33.9090909090909" style="124" customWidth="1"/>
    <col min="11524" max="11773" width="8.90909090909091" style="124"/>
    <col min="11774" max="11774" width="10.4545454545455" style="124" customWidth="1"/>
    <col min="11775" max="11775" width="22.4545454545455" style="124" customWidth="1"/>
    <col min="11776" max="11776" width="7" style="124" customWidth="1"/>
    <col min="11777" max="11777" width="7.45454545454545" style="124" customWidth="1"/>
    <col min="11778" max="11778" width="22.9090909090909" style="124" customWidth="1"/>
    <col min="11779" max="11779" width="33.9090909090909" style="124" customWidth="1"/>
    <col min="11780" max="12029" width="8.90909090909091" style="124"/>
    <col min="12030" max="12030" width="10.4545454545455" style="124" customWidth="1"/>
    <col min="12031" max="12031" width="22.4545454545455" style="124" customWidth="1"/>
    <col min="12032" max="12032" width="7" style="124" customWidth="1"/>
    <col min="12033" max="12033" width="7.45454545454545" style="124" customWidth="1"/>
    <col min="12034" max="12034" width="22.9090909090909" style="124" customWidth="1"/>
    <col min="12035" max="12035" width="33.9090909090909" style="124" customWidth="1"/>
    <col min="12036" max="12285" width="8.90909090909091" style="124"/>
    <col min="12286" max="12286" width="10.4545454545455" style="124" customWidth="1"/>
    <col min="12287" max="12287" width="22.4545454545455" style="124" customWidth="1"/>
    <col min="12288" max="12288" width="7" style="124" customWidth="1"/>
    <col min="12289" max="12289" width="7.45454545454545" style="124" customWidth="1"/>
    <col min="12290" max="12290" width="22.9090909090909" style="124" customWidth="1"/>
    <col min="12291" max="12291" width="33.9090909090909" style="124" customWidth="1"/>
    <col min="12292" max="12541" width="8.90909090909091" style="124"/>
    <col min="12542" max="12542" width="10.4545454545455" style="124" customWidth="1"/>
    <col min="12543" max="12543" width="22.4545454545455" style="124" customWidth="1"/>
    <col min="12544" max="12544" width="7" style="124" customWidth="1"/>
    <col min="12545" max="12545" width="7.45454545454545" style="124" customWidth="1"/>
    <col min="12546" max="12546" width="22.9090909090909" style="124" customWidth="1"/>
    <col min="12547" max="12547" width="33.9090909090909" style="124" customWidth="1"/>
    <col min="12548" max="12797" width="8.90909090909091" style="124"/>
    <col min="12798" max="12798" width="10.4545454545455" style="124" customWidth="1"/>
    <col min="12799" max="12799" width="22.4545454545455" style="124" customWidth="1"/>
    <col min="12800" max="12800" width="7" style="124" customWidth="1"/>
    <col min="12801" max="12801" width="7.45454545454545" style="124" customWidth="1"/>
    <col min="12802" max="12802" width="22.9090909090909" style="124" customWidth="1"/>
    <col min="12803" max="12803" width="33.9090909090909" style="124" customWidth="1"/>
    <col min="12804" max="13053" width="8.90909090909091" style="124"/>
    <col min="13054" max="13054" width="10.4545454545455" style="124" customWidth="1"/>
    <col min="13055" max="13055" width="22.4545454545455" style="124" customWidth="1"/>
    <col min="13056" max="13056" width="7" style="124" customWidth="1"/>
    <col min="13057" max="13057" width="7.45454545454545" style="124" customWidth="1"/>
    <col min="13058" max="13058" width="22.9090909090909" style="124" customWidth="1"/>
    <col min="13059" max="13059" width="33.9090909090909" style="124" customWidth="1"/>
    <col min="13060" max="13309" width="8.90909090909091" style="124"/>
    <col min="13310" max="13310" width="10.4545454545455" style="124" customWidth="1"/>
    <col min="13311" max="13311" width="22.4545454545455" style="124" customWidth="1"/>
    <col min="13312" max="13312" width="7" style="124" customWidth="1"/>
    <col min="13313" max="13313" width="7.45454545454545" style="124" customWidth="1"/>
    <col min="13314" max="13314" width="22.9090909090909" style="124" customWidth="1"/>
    <col min="13315" max="13315" width="33.9090909090909" style="124" customWidth="1"/>
    <col min="13316" max="13565" width="8.90909090909091" style="124"/>
    <col min="13566" max="13566" width="10.4545454545455" style="124" customWidth="1"/>
    <col min="13567" max="13567" width="22.4545454545455" style="124" customWidth="1"/>
    <col min="13568" max="13568" width="7" style="124" customWidth="1"/>
    <col min="13569" max="13569" width="7.45454545454545" style="124" customWidth="1"/>
    <col min="13570" max="13570" width="22.9090909090909" style="124" customWidth="1"/>
    <col min="13571" max="13571" width="33.9090909090909" style="124" customWidth="1"/>
    <col min="13572" max="13821" width="8.90909090909091" style="124"/>
    <col min="13822" max="13822" width="10.4545454545455" style="124" customWidth="1"/>
    <col min="13823" max="13823" width="22.4545454545455" style="124" customWidth="1"/>
    <col min="13824" max="13824" width="7" style="124" customWidth="1"/>
    <col min="13825" max="13825" width="7.45454545454545" style="124" customWidth="1"/>
    <col min="13826" max="13826" width="22.9090909090909" style="124" customWidth="1"/>
    <col min="13827" max="13827" width="33.9090909090909" style="124" customWidth="1"/>
    <col min="13828" max="14077" width="8.90909090909091" style="124"/>
    <col min="14078" max="14078" width="10.4545454545455" style="124" customWidth="1"/>
    <col min="14079" max="14079" width="22.4545454545455" style="124" customWidth="1"/>
    <col min="14080" max="14080" width="7" style="124" customWidth="1"/>
    <col min="14081" max="14081" width="7.45454545454545" style="124" customWidth="1"/>
    <col min="14082" max="14082" width="22.9090909090909" style="124" customWidth="1"/>
    <col min="14083" max="14083" width="33.9090909090909" style="124" customWidth="1"/>
    <col min="14084" max="14333" width="8.90909090909091" style="124"/>
    <col min="14334" max="14334" width="10.4545454545455" style="124" customWidth="1"/>
    <col min="14335" max="14335" width="22.4545454545455" style="124" customWidth="1"/>
    <col min="14336" max="14336" width="7" style="124" customWidth="1"/>
    <col min="14337" max="14337" width="7.45454545454545" style="124" customWidth="1"/>
    <col min="14338" max="14338" width="22.9090909090909" style="124" customWidth="1"/>
    <col min="14339" max="14339" width="33.9090909090909" style="124" customWidth="1"/>
    <col min="14340" max="14589" width="8.90909090909091" style="124"/>
    <col min="14590" max="14590" width="10.4545454545455" style="124" customWidth="1"/>
    <col min="14591" max="14591" width="22.4545454545455" style="124" customWidth="1"/>
    <col min="14592" max="14592" width="7" style="124" customWidth="1"/>
    <col min="14593" max="14593" width="7.45454545454545" style="124" customWidth="1"/>
    <col min="14594" max="14594" width="22.9090909090909" style="124" customWidth="1"/>
    <col min="14595" max="14595" width="33.9090909090909" style="124" customWidth="1"/>
    <col min="14596" max="14845" width="8.90909090909091" style="124"/>
    <col min="14846" max="14846" width="10.4545454545455" style="124" customWidth="1"/>
    <col min="14847" max="14847" width="22.4545454545455" style="124" customWidth="1"/>
    <col min="14848" max="14848" width="7" style="124" customWidth="1"/>
    <col min="14849" max="14849" width="7.45454545454545" style="124" customWidth="1"/>
    <col min="14850" max="14850" width="22.9090909090909" style="124" customWidth="1"/>
    <col min="14851" max="14851" width="33.9090909090909" style="124" customWidth="1"/>
    <col min="14852" max="15101" width="8.90909090909091" style="124"/>
    <col min="15102" max="15102" width="10.4545454545455" style="124" customWidth="1"/>
    <col min="15103" max="15103" width="22.4545454545455" style="124" customWidth="1"/>
    <col min="15104" max="15104" width="7" style="124" customWidth="1"/>
    <col min="15105" max="15105" width="7.45454545454545" style="124" customWidth="1"/>
    <col min="15106" max="15106" width="22.9090909090909" style="124" customWidth="1"/>
    <col min="15107" max="15107" width="33.9090909090909" style="124" customWidth="1"/>
    <col min="15108" max="15357" width="8.90909090909091" style="124"/>
    <col min="15358" max="15358" width="10.4545454545455" style="124" customWidth="1"/>
    <col min="15359" max="15359" width="22.4545454545455" style="124" customWidth="1"/>
    <col min="15360" max="15360" width="7" style="124" customWidth="1"/>
    <col min="15361" max="15361" width="7.45454545454545" style="124" customWidth="1"/>
    <col min="15362" max="15362" width="22.9090909090909" style="124" customWidth="1"/>
    <col min="15363" max="15363" width="33.9090909090909" style="124" customWidth="1"/>
    <col min="15364" max="15613" width="8.90909090909091" style="124"/>
    <col min="15614" max="15614" width="10.4545454545455" style="124" customWidth="1"/>
    <col min="15615" max="15615" width="22.4545454545455" style="124" customWidth="1"/>
    <col min="15616" max="15616" width="7" style="124" customWidth="1"/>
    <col min="15617" max="15617" width="7.45454545454545" style="124" customWidth="1"/>
    <col min="15618" max="15618" width="22.9090909090909" style="124" customWidth="1"/>
    <col min="15619" max="15619" width="33.9090909090909" style="124" customWidth="1"/>
    <col min="15620" max="15869" width="8.90909090909091" style="124"/>
    <col min="15870" max="15870" width="10.4545454545455" style="124" customWidth="1"/>
    <col min="15871" max="15871" width="22.4545454545455" style="124" customWidth="1"/>
    <col min="15872" max="15872" width="7" style="124" customWidth="1"/>
    <col min="15873" max="15873" width="7.45454545454545" style="124" customWidth="1"/>
    <col min="15874" max="15874" width="22.9090909090909" style="124" customWidth="1"/>
    <col min="15875" max="15875" width="33.9090909090909" style="124" customWidth="1"/>
    <col min="15876" max="16125" width="8.90909090909091" style="124"/>
    <col min="16126" max="16126" width="10.4545454545455" style="124" customWidth="1"/>
    <col min="16127" max="16127" width="22.4545454545455" style="124" customWidth="1"/>
    <col min="16128" max="16128" width="7" style="124" customWidth="1"/>
    <col min="16129" max="16129" width="7.45454545454545" style="124" customWidth="1"/>
    <col min="16130" max="16130" width="22.9090909090909" style="124" customWidth="1"/>
    <col min="16131" max="16131" width="33.9090909090909" style="124" customWidth="1"/>
    <col min="16132" max="16384" width="8.90909090909091" style="124"/>
  </cols>
  <sheetData>
    <row r="1" spans="1:11">
      <c r="A1" s="158" t="s">
        <v>102</v>
      </c>
      <c r="B1" s="128"/>
      <c r="H1" s="129"/>
    </row>
    <row r="2" ht="22.5" spans="1:11">
      <c r="A2" s="130" t="s">
        <v>103</v>
      </c>
      <c r="B2" s="130"/>
      <c r="C2" s="130"/>
      <c r="D2" s="130"/>
      <c r="E2" s="130"/>
      <c r="F2" s="130"/>
      <c r="G2" s="130"/>
      <c r="H2" s="130"/>
      <c r="J2" s="125"/>
      <c r="K2" s="125"/>
    </row>
    <row r="3" s="125" customFormat="1" ht="14" spans="1:11">
      <c r="A3" s="159" t="s">
        <v>104</v>
      </c>
      <c r="B3" s="159" t="s">
        <v>105</v>
      </c>
      <c r="C3" s="159" t="s">
        <v>106</v>
      </c>
      <c r="D3" s="159" t="s">
        <v>107</v>
      </c>
      <c r="E3" s="160" t="s">
        <v>108</v>
      </c>
      <c r="F3" s="160" t="s">
        <v>109</v>
      </c>
      <c r="G3" s="160" t="s">
        <v>110</v>
      </c>
      <c r="H3" s="161" t="s">
        <v>111</v>
      </c>
    </row>
    <row r="4" s="125" customFormat="1" ht="70" spans="1:11">
      <c r="A4" s="131" t="s">
        <v>112</v>
      </c>
      <c r="B4" s="131" t="s">
        <v>113</v>
      </c>
      <c r="C4" s="131" t="s">
        <v>114</v>
      </c>
      <c r="D4" s="162" t="s">
        <v>115</v>
      </c>
      <c r="E4" s="132">
        <v>1</v>
      </c>
      <c r="F4" s="132">
        <v>1</v>
      </c>
      <c r="G4" s="167"/>
      <c r="H4" s="135" t="s">
        <v>117</v>
      </c>
    </row>
    <row r="5" s="125" customFormat="1" ht="28" spans="1:11">
      <c r="A5" s="131"/>
      <c r="B5" s="131"/>
      <c r="C5" s="131"/>
      <c r="D5" s="134" t="s">
        <v>118</v>
      </c>
      <c r="E5" s="132">
        <v>0.5</v>
      </c>
      <c r="F5" s="132">
        <v>0.5</v>
      </c>
      <c r="G5" s="168"/>
      <c r="H5" s="135" t="s">
        <v>119</v>
      </c>
    </row>
    <row r="6" s="125" customFormat="1" ht="98" spans="1:11">
      <c r="A6" s="131"/>
      <c r="B6" s="131"/>
      <c r="C6" s="131"/>
      <c r="D6" s="162" t="s">
        <v>120</v>
      </c>
      <c r="E6" s="136">
        <v>0.5</v>
      </c>
      <c r="F6" s="132">
        <v>0.5</v>
      </c>
      <c r="G6" s="168"/>
      <c r="H6" s="162" t="s">
        <v>121</v>
      </c>
    </row>
    <row r="7" s="125" customFormat="1" ht="28" spans="1:11">
      <c r="A7" s="131"/>
      <c r="B7" s="131"/>
      <c r="C7" s="131"/>
      <c r="D7" s="162" t="s">
        <v>277</v>
      </c>
      <c r="E7" s="132">
        <v>0.5</v>
      </c>
      <c r="F7" s="132">
        <v>0.5</v>
      </c>
      <c r="G7" s="168"/>
      <c r="H7" s="135" t="s">
        <v>123</v>
      </c>
    </row>
    <row r="8" s="125" customFormat="1" ht="56" spans="1:11">
      <c r="A8" s="131"/>
      <c r="B8" s="131"/>
      <c r="C8" s="131" t="s">
        <v>124</v>
      </c>
      <c r="D8" s="135" t="s">
        <v>125</v>
      </c>
      <c r="E8" s="132">
        <v>0.5</v>
      </c>
      <c r="F8" s="132">
        <v>0.5</v>
      </c>
      <c r="G8" s="168"/>
      <c r="H8" s="166" t="s">
        <v>126</v>
      </c>
    </row>
    <row r="9" s="125" customFormat="1" ht="42" spans="1:11">
      <c r="A9" s="131"/>
      <c r="B9" s="131"/>
      <c r="C9" s="131"/>
      <c r="D9" s="137" t="s">
        <v>127</v>
      </c>
      <c r="E9" s="132">
        <v>0.5</v>
      </c>
      <c r="F9" s="132">
        <v>0.5</v>
      </c>
      <c r="G9" s="168"/>
      <c r="H9" s="135" t="s">
        <v>128</v>
      </c>
    </row>
    <row r="10" s="125" customFormat="1" ht="42" spans="1:11">
      <c r="A10" s="131"/>
      <c r="B10" s="131"/>
      <c r="C10" s="131"/>
      <c r="D10" s="137" t="s">
        <v>129</v>
      </c>
      <c r="E10" s="132">
        <v>0.5</v>
      </c>
      <c r="F10" s="132">
        <v>0.5</v>
      </c>
      <c r="G10" s="168"/>
      <c r="H10" s="135" t="s">
        <v>130</v>
      </c>
    </row>
    <row r="11" s="125" customFormat="1" ht="42.5" customHeight="1" spans="1:11">
      <c r="A11" s="131"/>
      <c r="B11" s="131" t="s">
        <v>131</v>
      </c>
      <c r="C11" s="131" t="s">
        <v>132</v>
      </c>
      <c r="D11" s="135" t="s">
        <v>246</v>
      </c>
      <c r="E11" s="132">
        <v>2</v>
      </c>
      <c r="F11" s="132">
        <v>2</v>
      </c>
      <c r="G11" s="167"/>
      <c r="H11" s="135" t="s">
        <v>134</v>
      </c>
    </row>
    <row r="12" s="125" customFormat="1" ht="42" spans="1:11">
      <c r="A12" s="131"/>
      <c r="B12" s="131"/>
      <c r="C12" s="131"/>
      <c r="D12" s="137" t="s">
        <v>247</v>
      </c>
      <c r="E12" s="132">
        <v>1</v>
      </c>
      <c r="F12" s="132">
        <v>1</v>
      </c>
      <c r="G12" s="167"/>
      <c r="H12" s="137" t="s">
        <v>136</v>
      </c>
    </row>
    <row r="13" s="125" customFormat="1" ht="56" spans="1:11">
      <c r="A13" s="131"/>
      <c r="B13" s="131"/>
      <c r="C13" s="131" t="s">
        <v>137</v>
      </c>
      <c r="D13" s="134" t="s">
        <v>138</v>
      </c>
      <c r="E13" s="132">
        <v>1</v>
      </c>
      <c r="F13" s="132">
        <v>0.8</v>
      </c>
      <c r="G13" s="167" t="s">
        <v>278</v>
      </c>
      <c r="H13" s="135" t="s">
        <v>139</v>
      </c>
    </row>
    <row r="14" s="125" customFormat="1" ht="42" spans="1:11">
      <c r="A14" s="131"/>
      <c r="B14" s="131"/>
      <c r="C14" s="131"/>
      <c r="D14" s="138" t="s">
        <v>140</v>
      </c>
      <c r="E14" s="132">
        <v>1</v>
      </c>
      <c r="F14" s="132">
        <v>0.8</v>
      </c>
      <c r="G14" s="167" t="s">
        <v>279</v>
      </c>
      <c r="H14" s="137" t="s">
        <v>141</v>
      </c>
    </row>
    <row r="15" s="125" customFormat="1" ht="56" spans="1:11">
      <c r="A15" s="131"/>
      <c r="B15" s="131"/>
      <c r="C15" s="131"/>
      <c r="D15" s="138" t="s">
        <v>142</v>
      </c>
      <c r="E15" s="132">
        <v>1</v>
      </c>
      <c r="F15" s="132">
        <v>1</v>
      </c>
      <c r="G15" s="167"/>
      <c r="H15" s="137" t="s">
        <v>143</v>
      </c>
    </row>
    <row r="16" s="125" customFormat="1" ht="42" customHeight="1" spans="1:11">
      <c r="A16" s="131"/>
      <c r="B16" s="131" t="s">
        <v>144</v>
      </c>
      <c r="C16" s="131" t="s">
        <v>145</v>
      </c>
      <c r="D16" s="134" t="s">
        <v>146</v>
      </c>
      <c r="E16" s="132">
        <v>2</v>
      </c>
      <c r="F16" s="132">
        <v>2</v>
      </c>
      <c r="G16" s="168"/>
      <c r="H16" s="135" t="s">
        <v>148</v>
      </c>
    </row>
    <row r="17" s="125" customFormat="1" ht="56" spans="1:11">
      <c r="A17" s="131"/>
      <c r="B17" s="131"/>
      <c r="C17" s="131"/>
      <c r="D17" s="138" t="s">
        <v>149</v>
      </c>
      <c r="E17" s="132">
        <v>2</v>
      </c>
      <c r="F17" s="132">
        <v>2</v>
      </c>
      <c r="G17" s="168"/>
      <c r="H17" s="137" t="s">
        <v>150</v>
      </c>
      <c r="K17" s="193"/>
    </row>
    <row r="18" s="125" customFormat="1" ht="42" spans="1:11">
      <c r="A18" s="131"/>
      <c r="B18" s="131"/>
      <c r="C18" s="131"/>
      <c r="D18" s="138" t="s">
        <v>151</v>
      </c>
      <c r="E18" s="132">
        <v>1</v>
      </c>
      <c r="F18" s="132">
        <v>1</v>
      </c>
      <c r="G18" s="168"/>
      <c r="H18" s="137" t="s">
        <v>152</v>
      </c>
      <c r="K18" s="194"/>
    </row>
    <row r="19" s="125" customFormat="1" ht="42" spans="1:11">
      <c r="A19" s="139" t="s">
        <v>153</v>
      </c>
      <c r="B19" s="131" t="s">
        <v>154</v>
      </c>
      <c r="C19" s="169" t="s">
        <v>155</v>
      </c>
      <c r="D19" s="170" t="s">
        <v>156</v>
      </c>
      <c r="E19" s="132">
        <v>4</v>
      </c>
      <c r="F19" s="132">
        <v>4</v>
      </c>
      <c r="G19" s="167"/>
      <c r="H19" s="137" t="s">
        <v>157</v>
      </c>
      <c r="J19" s="194"/>
      <c r="K19" s="194"/>
    </row>
    <row r="20" s="125" customFormat="1" ht="42" spans="1:11">
      <c r="A20" s="140"/>
      <c r="B20" s="131"/>
      <c r="C20" s="159" t="s">
        <v>158</v>
      </c>
      <c r="D20" s="134" t="s">
        <v>159</v>
      </c>
      <c r="E20" s="132">
        <v>4</v>
      </c>
      <c r="F20" s="132">
        <v>0</v>
      </c>
      <c r="G20" s="167"/>
      <c r="H20" s="137" t="s">
        <v>160</v>
      </c>
      <c r="J20" s="194"/>
    </row>
    <row r="21" s="125" customFormat="1" ht="84" spans="1:11">
      <c r="A21" s="140"/>
      <c r="B21" s="131"/>
      <c r="C21" s="131" t="s">
        <v>280</v>
      </c>
      <c r="D21" s="170" t="s">
        <v>162</v>
      </c>
      <c r="E21" s="132">
        <v>1</v>
      </c>
      <c r="F21" s="132">
        <v>0.8</v>
      </c>
      <c r="G21" s="172" t="s">
        <v>281</v>
      </c>
      <c r="H21" s="137" t="s">
        <v>163</v>
      </c>
    </row>
    <row r="22" s="125" customFormat="1" ht="28" spans="1:11">
      <c r="A22" s="140"/>
      <c r="B22" s="131"/>
      <c r="C22" s="132"/>
      <c r="D22" s="138" t="s">
        <v>164</v>
      </c>
      <c r="E22" s="132">
        <v>1</v>
      </c>
      <c r="F22" s="132">
        <v>0.8</v>
      </c>
      <c r="G22" s="172"/>
      <c r="H22" s="137" t="s">
        <v>165</v>
      </c>
    </row>
    <row r="23" s="125" customFormat="1" ht="56" spans="1:11">
      <c r="A23" s="140"/>
      <c r="B23" s="131"/>
      <c r="C23" s="132"/>
      <c r="D23" s="138" t="s">
        <v>166</v>
      </c>
      <c r="E23" s="132">
        <v>1</v>
      </c>
      <c r="F23" s="132">
        <v>0.8</v>
      </c>
      <c r="G23" s="172"/>
      <c r="H23" s="137" t="s">
        <v>167</v>
      </c>
    </row>
    <row r="24" s="125" customFormat="1" ht="42" spans="1:11">
      <c r="A24" s="140"/>
      <c r="B24" s="132"/>
      <c r="C24" s="132"/>
      <c r="D24" s="134" t="s">
        <v>168</v>
      </c>
      <c r="E24" s="132">
        <v>1</v>
      </c>
      <c r="F24" s="132">
        <v>1</v>
      </c>
      <c r="G24" s="167"/>
      <c r="H24" s="137" t="s">
        <v>169</v>
      </c>
    </row>
    <row r="25" s="125" customFormat="1" ht="56" spans="1:11">
      <c r="A25" s="140"/>
      <c r="B25" s="139" t="s">
        <v>170</v>
      </c>
      <c r="C25" s="131" t="s">
        <v>171</v>
      </c>
      <c r="D25" s="134" t="s">
        <v>172</v>
      </c>
      <c r="E25" s="132">
        <v>1</v>
      </c>
      <c r="F25" s="132">
        <v>0.8</v>
      </c>
      <c r="G25" s="172" t="s">
        <v>282</v>
      </c>
      <c r="H25" s="137" t="s">
        <v>173</v>
      </c>
    </row>
    <row r="26" s="125" customFormat="1" ht="42" spans="1:11">
      <c r="A26" s="140"/>
      <c r="B26" s="140"/>
      <c r="C26" s="131"/>
      <c r="D26" s="138" t="s">
        <v>174</v>
      </c>
      <c r="E26" s="132">
        <v>1</v>
      </c>
      <c r="F26" s="132">
        <v>0.8</v>
      </c>
      <c r="G26" s="132" t="s">
        <v>283</v>
      </c>
      <c r="H26" s="137" t="s">
        <v>175</v>
      </c>
    </row>
    <row r="27" s="125" customFormat="1" ht="28" spans="1:11">
      <c r="A27" s="140"/>
      <c r="B27" s="140"/>
      <c r="C27" s="131"/>
      <c r="D27" s="138" t="s">
        <v>176</v>
      </c>
      <c r="E27" s="132">
        <v>1</v>
      </c>
      <c r="F27" s="132">
        <v>0</v>
      </c>
      <c r="G27" s="172" t="s">
        <v>284</v>
      </c>
      <c r="H27" s="137" t="s">
        <v>177</v>
      </c>
    </row>
    <row r="28" s="125" customFormat="1" ht="42" spans="1:11">
      <c r="A28" s="140"/>
      <c r="B28" s="140"/>
      <c r="C28" s="139" t="s">
        <v>178</v>
      </c>
      <c r="D28" s="134" t="s">
        <v>179</v>
      </c>
      <c r="E28" s="132">
        <v>1</v>
      </c>
      <c r="F28" s="132">
        <v>1</v>
      </c>
      <c r="G28" s="167"/>
      <c r="H28" s="137" t="s">
        <v>180</v>
      </c>
    </row>
    <row r="29" s="125" customFormat="1" ht="28" spans="1:11">
      <c r="A29" s="140"/>
      <c r="B29" s="140"/>
      <c r="C29" s="140"/>
      <c r="D29" s="138" t="s">
        <v>181</v>
      </c>
      <c r="E29" s="132">
        <v>1</v>
      </c>
      <c r="F29" s="132">
        <v>1</v>
      </c>
      <c r="G29" s="167"/>
      <c r="H29" s="137" t="s">
        <v>182</v>
      </c>
    </row>
    <row r="30" s="125" customFormat="1" ht="70" spans="1:11">
      <c r="A30" s="140"/>
      <c r="B30" s="140"/>
      <c r="C30" s="140"/>
      <c r="D30" s="138" t="s">
        <v>183</v>
      </c>
      <c r="E30" s="132">
        <v>1</v>
      </c>
      <c r="F30" s="132">
        <v>1</v>
      </c>
      <c r="G30" s="167"/>
      <c r="H30" s="137" t="s">
        <v>184</v>
      </c>
    </row>
    <row r="31" s="125" customFormat="1" ht="70" spans="1:11">
      <c r="A31" s="140"/>
      <c r="B31" s="140"/>
      <c r="C31" s="140"/>
      <c r="D31" s="138" t="s">
        <v>185</v>
      </c>
      <c r="E31" s="132">
        <v>1</v>
      </c>
      <c r="F31" s="132">
        <v>1</v>
      </c>
      <c r="G31" s="167"/>
      <c r="H31" s="137" t="s">
        <v>186</v>
      </c>
    </row>
    <row r="32" s="125" customFormat="1" ht="70" spans="1:11">
      <c r="A32" s="140"/>
      <c r="B32" s="140"/>
      <c r="C32" s="140"/>
      <c r="D32" s="138" t="s">
        <v>187</v>
      </c>
      <c r="E32" s="132">
        <v>1</v>
      </c>
      <c r="F32" s="132">
        <v>1</v>
      </c>
      <c r="G32" s="167"/>
      <c r="H32" s="137" t="s">
        <v>188</v>
      </c>
    </row>
    <row r="33" s="125" customFormat="1" ht="42.5" customHeight="1" spans="1:8">
      <c r="A33" s="140"/>
      <c r="B33" s="140"/>
      <c r="C33" s="139" t="s">
        <v>189</v>
      </c>
      <c r="D33" s="138" t="s">
        <v>190</v>
      </c>
      <c r="E33" s="132">
        <v>1</v>
      </c>
      <c r="F33" s="132">
        <v>0.8</v>
      </c>
      <c r="G33" s="163" t="s">
        <v>285</v>
      </c>
      <c r="H33" s="137" t="s">
        <v>191</v>
      </c>
    </row>
    <row r="34" s="125" customFormat="1" ht="14" spans="1:8">
      <c r="A34" s="140"/>
      <c r="B34" s="142"/>
      <c r="C34" s="142"/>
      <c r="D34" s="138" t="s">
        <v>192</v>
      </c>
      <c r="E34" s="132">
        <v>1</v>
      </c>
      <c r="F34" s="132">
        <v>0.8</v>
      </c>
      <c r="G34" s="165"/>
      <c r="H34" s="137" t="s">
        <v>191</v>
      </c>
    </row>
    <row r="35" s="125" customFormat="1" ht="42.5" customHeight="1" spans="1:8">
      <c r="A35" s="140"/>
      <c r="B35" s="169" t="s">
        <v>193</v>
      </c>
      <c r="C35" s="173" t="s">
        <v>194</v>
      </c>
      <c r="D35" s="170" t="s">
        <v>195</v>
      </c>
      <c r="E35" s="132">
        <v>1</v>
      </c>
      <c r="F35" s="132">
        <v>1</v>
      </c>
      <c r="G35" s="167"/>
      <c r="H35" s="174" t="s">
        <v>196</v>
      </c>
    </row>
    <row r="36" s="125" customFormat="1" ht="14" spans="1:8">
      <c r="A36" s="140"/>
      <c r="B36" s="176"/>
      <c r="C36" s="169" t="s">
        <v>197</v>
      </c>
      <c r="D36" s="170" t="s">
        <v>198</v>
      </c>
      <c r="E36" s="132">
        <v>1</v>
      </c>
      <c r="F36" s="132">
        <v>1</v>
      </c>
      <c r="G36" s="167"/>
      <c r="H36" s="174" t="s">
        <v>199</v>
      </c>
    </row>
    <row r="37" s="125" customFormat="1" ht="14" spans="1:8">
      <c r="A37" s="142"/>
      <c r="B37" s="173"/>
      <c r="C37" s="173"/>
      <c r="D37" s="170" t="s">
        <v>200</v>
      </c>
      <c r="E37" s="132">
        <v>1</v>
      </c>
      <c r="F37" s="132">
        <v>1</v>
      </c>
      <c r="G37" s="167"/>
      <c r="H37" s="174" t="s">
        <v>201</v>
      </c>
    </row>
    <row r="38" s="125" customFormat="1" ht="28" spans="1:8">
      <c r="A38" s="131" t="s">
        <v>202</v>
      </c>
      <c r="B38" s="131" t="s">
        <v>203</v>
      </c>
      <c r="C38" s="152" t="s">
        <v>204</v>
      </c>
      <c r="D38" s="152" t="s">
        <v>286</v>
      </c>
      <c r="E38" s="132">
        <v>6</v>
      </c>
      <c r="F38" s="132">
        <f>E38*0.9</f>
        <v>5.4</v>
      </c>
      <c r="G38" s="163" t="s">
        <v>287</v>
      </c>
      <c r="H38" s="195" t="s">
        <v>207</v>
      </c>
    </row>
    <row r="39" s="125" customFormat="1" ht="14" spans="1:8">
      <c r="A39" s="132"/>
      <c r="B39" s="132"/>
      <c r="C39" s="152" t="s">
        <v>208</v>
      </c>
      <c r="D39" s="152" t="s">
        <v>288</v>
      </c>
      <c r="E39" s="132">
        <v>6</v>
      </c>
      <c r="F39" s="132">
        <f>E39*0.9</f>
        <v>5.4</v>
      </c>
      <c r="G39" s="165"/>
      <c r="H39" s="196"/>
    </row>
    <row r="40" s="125" customFormat="1" ht="113.5" customHeight="1" spans="1:8">
      <c r="A40" s="132"/>
      <c r="B40" s="131" t="s">
        <v>210</v>
      </c>
      <c r="C40" s="178" t="s">
        <v>211</v>
      </c>
      <c r="D40" s="177" t="s">
        <v>212</v>
      </c>
      <c r="E40" s="151">
        <v>16</v>
      </c>
      <c r="F40" s="151">
        <f>E40*0.9</f>
        <v>14.4</v>
      </c>
      <c r="G40" s="163" t="s">
        <v>287</v>
      </c>
      <c r="H40" s="143" t="s">
        <v>214</v>
      </c>
    </row>
    <row r="41" s="125" customFormat="1" ht="70" spans="1:8">
      <c r="A41" s="132"/>
      <c r="B41" s="131" t="s">
        <v>215</v>
      </c>
      <c r="C41" s="131" t="s">
        <v>216</v>
      </c>
      <c r="D41" s="152" t="s">
        <v>217</v>
      </c>
      <c r="E41" s="131">
        <v>12</v>
      </c>
      <c r="F41" s="151">
        <f t="shared" ref="F41:F45" si="0">E41*0.9</f>
        <v>10.8</v>
      </c>
      <c r="G41" s="163" t="s">
        <v>287</v>
      </c>
      <c r="H41" s="143" t="s">
        <v>218</v>
      </c>
    </row>
    <row r="42" s="125" customFormat="1" ht="84" spans="1:8">
      <c r="A42" s="132"/>
      <c r="B42" s="131" t="s">
        <v>219</v>
      </c>
      <c r="C42" s="132" t="s">
        <v>220</v>
      </c>
      <c r="D42" s="170" t="s">
        <v>221</v>
      </c>
      <c r="E42" s="132">
        <v>5</v>
      </c>
      <c r="F42" s="151">
        <f t="shared" si="0"/>
        <v>4.5</v>
      </c>
      <c r="G42" s="172" t="s">
        <v>287</v>
      </c>
      <c r="H42" s="137" t="s">
        <v>222</v>
      </c>
    </row>
    <row r="43" s="125" customFormat="1" ht="42" spans="1:8">
      <c r="A43" s="139" t="s">
        <v>223</v>
      </c>
      <c r="B43" s="132" t="s">
        <v>224</v>
      </c>
      <c r="C43" s="180" t="s">
        <v>225</v>
      </c>
      <c r="D43" s="170" t="s">
        <v>226</v>
      </c>
      <c r="E43" s="151">
        <v>4</v>
      </c>
      <c r="F43" s="151">
        <f t="shared" si="0"/>
        <v>3.6</v>
      </c>
      <c r="G43" s="163" t="s">
        <v>287</v>
      </c>
      <c r="H43" s="143" t="s">
        <v>227</v>
      </c>
    </row>
    <row r="44" s="125" customFormat="1" ht="28" spans="1:8">
      <c r="A44" s="140"/>
      <c r="B44" s="132"/>
      <c r="C44" s="151" t="s">
        <v>228</v>
      </c>
      <c r="D44" s="170" t="s">
        <v>229</v>
      </c>
      <c r="E44" s="132">
        <v>4</v>
      </c>
      <c r="F44" s="151">
        <f t="shared" si="0"/>
        <v>3.6</v>
      </c>
      <c r="G44" s="191"/>
      <c r="H44" s="137" t="s">
        <v>230</v>
      </c>
    </row>
    <row r="45" s="125" customFormat="1" ht="42" spans="1:8">
      <c r="A45" s="140"/>
      <c r="B45" s="132"/>
      <c r="C45" s="180" t="s">
        <v>231</v>
      </c>
      <c r="D45" s="170" t="s">
        <v>232</v>
      </c>
      <c r="E45" s="132">
        <v>4</v>
      </c>
      <c r="F45" s="151">
        <f t="shared" si="0"/>
        <v>3.6</v>
      </c>
      <c r="G45" s="192"/>
      <c r="H45" s="137" t="s">
        <v>233</v>
      </c>
    </row>
    <row r="46" s="125" customFormat="1" ht="14" spans="1:8">
      <c r="A46" s="140"/>
      <c r="B46" s="132" t="s">
        <v>234</v>
      </c>
      <c r="C46" s="132" t="s">
        <v>234</v>
      </c>
      <c r="D46" s="138" t="s">
        <v>235</v>
      </c>
      <c r="E46" s="132">
        <v>1.5</v>
      </c>
      <c r="F46" s="132">
        <v>1.5</v>
      </c>
      <c r="G46" s="163"/>
      <c r="H46" s="143" t="s">
        <v>236</v>
      </c>
    </row>
    <row r="47" s="125" customFormat="1" ht="14" spans="1:8">
      <c r="A47" s="142"/>
      <c r="B47" s="132"/>
      <c r="C47" s="132"/>
      <c r="D47" s="138" t="s">
        <v>237</v>
      </c>
      <c r="E47" s="132">
        <v>1.5</v>
      </c>
      <c r="F47" s="132">
        <v>1.5</v>
      </c>
      <c r="G47" s="192"/>
      <c r="H47" s="153"/>
    </row>
    <row r="48" s="125" customFormat="1" ht="14" spans="1:8">
      <c r="A48" s="132" t="s">
        <v>238</v>
      </c>
      <c r="B48" s="132" t="s">
        <v>239</v>
      </c>
      <c r="C48" s="132" t="s">
        <v>239</v>
      </c>
      <c r="D48" s="137"/>
      <c r="E48" s="132">
        <f>SUM(E4:E47)</f>
        <v>100</v>
      </c>
      <c r="F48" s="181">
        <f>SUM(F4:F47)</f>
        <v>87.5</v>
      </c>
      <c r="G48" s="181"/>
      <c r="H48" s="137"/>
    </row>
    <row r="49" s="156" customFormat="1" ht="15" spans="1:8">
      <c r="A49" s="182" t="s">
        <v>244</v>
      </c>
      <c r="B49" s="183"/>
      <c r="C49" s="183"/>
      <c r="D49" s="183"/>
      <c r="E49" s="183"/>
      <c r="F49" s="184"/>
      <c r="G49" s="184"/>
      <c r="H49" s="183"/>
    </row>
    <row r="51" spans="1:8">
      <c r="A51" s="187" t="s">
        <v>241</v>
      </c>
      <c r="D51" s="190" t="s">
        <v>242</v>
      </c>
      <c r="F51" s="188"/>
      <c r="G51" s="188"/>
      <c r="H51" s="189" t="s">
        <v>243</v>
      </c>
    </row>
  </sheetData>
  <mergeCells count="32">
    <mergeCell ref="A2:H2"/>
    <mergeCell ref="A4:A18"/>
    <mergeCell ref="A19:A37"/>
    <mergeCell ref="A38:A42"/>
    <mergeCell ref="A43:A47"/>
    <mergeCell ref="B4:B10"/>
    <mergeCell ref="B11:B15"/>
    <mergeCell ref="B16:B18"/>
    <mergeCell ref="B19:B24"/>
    <mergeCell ref="B25:B34"/>
    <mergeCell ref="B35:B37"/>
    <mergeCell ref="B38:B39"/>
    <mergeCell ref="B43:B45"/>
    <mergeCell ref="B46:B47"/>
    <mergeCell ref="C4:C7"/>
    <mergeCell ref="C8:C10"/>
    <mergeCell ref="C11:C12"/>
    <mergeCell ref="C13:C15"/>
    <mergeCell ref="C16:C18"/>
    <mergeCell ref="C21:C24"/>
    <mergeCell ref="C25:C27"/>
    <mergeCell ref="C28:C32"/>
    <mergeCell ref="C33:C34"/>
    <mergeCell ref="C36:C37"/>
    <mergeCell ref="C46:C47"/>
    <mergeCell ref="G21:G23"/>
    <mergeCell ref="G33:G34"/>
    <mergeCell ref="G38:G39"/>
    <mergeCell ref="G43:G45"/>
    <mergeCell ref="G46:G47"/>
    <mergeCell ref="H38:H39"/>
    <mergeCell ref="H46:H47"/>
  </mergeCells>
  <pageMargins left="0.7" right="0.7" top="0.75" bottom="0.75" header="0.3" footer="0.3"/>
  <pageSetup paperSize="9" scale="60"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1"/>
  <sheetViews>
    <sheetView topLeftCell="A42" workbookViewId="0">
      <selection activeCell="H45" sqref="H45"/>
    </sheetView>
  </sheetViews>
  <sheetFormatPr defaultColWidth="8.90909090909091" defaultRowHeight="15.5"/>
  <cols>
    <col min="1" max="2" width="8.90909090909091" style="124"/>
    <col min="3" max="3" width="10.4545454545455" style="124" customWidth="1"/>
    <col min="4" max="4" width="31.2727272727273" style="124" customWidth="1"/>
    <col min="5" max="5" width="7" style="126" customWidth="1"/>
    <col min="6" max="6" width="7.45454545454545" style="157" customWidth="1"/>
    <col min="7" max="7" width="21.5454545454545" style="157" customWidth="1"/>
    <col min="8" max="8" width="27.7272727272727" style="124" customWidth="1"/>
    <col min="9" max="9" width="8.90909090909091" style="124" customWidth="1"/>
    <col min="10" max="253" width="8.90909090909091" style="124"/>
    <col min="254" max="254" width="10.4545454545455" style="124" customWidth="1"/>
    <col min="255" max="255" width="22.4545454545455" style="124" customWidth="1"/>
    <col min="256" max="256" width="7" style="124" customWidth="1"/>
    <col min="257" max="257" width="7.45454545454545" style="124" customWidth="1"/>
    <col min="258" max="258" width="22.9090909090909" style="124" customWidth="1"/>
    <col min="259" max="259" width="33.9090909090909" style="124" customWidth="1"/>
    <col min="260" max="509" width="8.90909090909091" style="124"/>
    <col min="510" max="510" width="10.4545454545455" style="124" customWidth="1"/>
    <col min="511" max="511" width="22.4545454545455" style="124" customWidth="1"/>
    <col min="512" max="512" width="7" style="124" customWidth="1"/>
    <col min="513" max="513" width="7.45454545454545" style="124" customWidth="1"/>
    <col min="514" max="514" width="22.9090909090909" style="124" customWidth="1"/>
    <col min="515" max="515" width="33.9090909090909" style="124" customWidth="1"/>
    <col min="516" max="765" width="8.90909090909091" style="124"/>
    <col min="766" max="766" width="10.4545454545455" style="124" customWidth="1"/>
    <col min="767" max="767" width="22.4545454545455" style="124" customWidth="1"/>
    <col min="768" max="768" width="7" style="124" customWidth="1"/>
    <col min="769" max="769" width="7.45454545454545" style="124" customWidth="1"/>
    <col min="770" max="770" width="22.9090909090909" style="124" customWidth="1"/>
    <col min="771" max="771" width="33.9090909090909" style="124" customWidth="1"/>
    <col min="772" max="1021" width="8.90909090909091" style="124"/>
    <col min="1022" max="1022" width="10.4545454545455" style="124" customWidth="1"/>
    <col min="1023" max="1023" width="22.4545454545455" style="124" customWidth="1"/>
    <col min="1024" max="1024" width="7" style="124" customWidth="1"/>
    <col min="1025" max="1025" width="7.45454545454545" style="124" customWidth="1"/>
    <col min="1026" max="1026" width="22.9090909090909" style="124" customWidth="1"/>
    <col min="1027" max="1027" width="33.9090909090909" style="124" customWidth="1"/>
    <col min="1028" max="1277" width="8.90909090909091" style="124"/>
    <col min="1278" max="1278" width="10.4545454545455" style="124" customWidth="1"/>
    <col min="1279" max="1279" width="22.4545454545455" style="124" customWidth="1"/>
    <col min="1280" max="1280" width="7" style="124" customWidth="1"/>
    <col min="1281" max="1281" width="7.45454545454545" style="124" customWidth="1"/>
    <col min="1282" max="1282" width="22.9090909090909" style="124" customWidth="1"/>
    <col min="1283" max="1283" width="33.9090909090909" style="124" customWidth="1"/>
    <col min="1284" max="1533" width="8.90909090909091" style="124"/>
    <col min="1534" max="1534" width="10.4545454545455" style="124" customWidth="1"/>
    <col min="1535" max="1535" width="22.4545454545455" style="124" customWidth="1"/>
    <col min="1536" max="1536" width="7" style="124" customWidth="1"/>
    <col min="1537" max="1537" width="7.45454545454545" style="124" customWidth="1"/>
    <col min="1538" max="1538" width="22.9090909090909" style="124" customWidth="1"/>
    <col min="1539" max="1539" width="33.9090909090909" style="124" customWidth="1"/>
    <col min="1540" max="1789" width="8.90909090909091" style="124"/>
    <col min="1790" max="1790" width="10.4545454545455" style="124" customWidth="1"/>
    <col min="1791" max="1791" width="22.4545454545455" style="124" customWidth="1"/>
    <col min="1792" max="1792" width="7" style="124" customWidth="1"/>
    <col min="1793" max="1793" width="7.45454545454545" style="124" customWidth="1"/>
    <col min="1794" max="1794" width="22.9090909090909" style="124" customWidth="1"/>
    <col min="1795" max="1795" width="33.9090909090909" style="124" customWidth="1"/>
    <col min="1796" max="2045" width="8.90909090909091" style="124"/>
    <col min="2046" max="2046" width="10.4545454545455" style="124" customWidth="1"/>
    <col min="2047" max="2047" width="22.4545454545455" style="124" customWidth="1"/>
    <col min="2048" max="2048" width="7" style="124" customWidth="1"/>
    <col min="2049" max="2049" width="7.45454545454545" style="124" customWidth="1"/>
    <col min="2050" max="2050" width="22.9090909090909" style="124" customWidth="1"/>
    <col min="2051" max="2051" width="33.9090909090909" style="124" customWidth="1"/>
    <col min="2052" max="2301" width="8.90909090909091" style="124"/>
    <col min="2302" max="2302" width="10.4545454545455" style="124" customWidth="1"/>
    <col min="2303" max="2303" width="22.4545454545455" style="124" customWidth="1"/>
    <col min="2304" max="2304" width="7" style="124" customWidth="1"/>
    <col min="2305" max="2305" width="7.45454545454545" style="124" customWidth="1"/>
    <col min="2306" max="2306" width="22.9090909090909" style="124" customWidth="1"/>
    <col min="2307" max="2307" width="33.9090909090909" style="124" customWidth="1"/>
    <col min="2308" max="2557" width="8.90909090909091" style="124"/>
    <col min="2558" max="2558" width="10.4545454545455" style="124" customWidth="1"/>
    <col min="2559" max="2559" width="22.4545454545455" style="124" customWidth="1"/>
    <col min="2560" max="2560" width="7" style="124" customWidth="1"/>
    <col min="2561" max="2561" width="7.45454545454545" style="124" customWidth="1"/>
    <col min="2562" max="2562" width="22.9090909090909" style="124" customWidth="1"/>
    <col min="2563" max="2563" width="33.9090909090909" style="124" customWidth="1"/>
    <col min="2564" max="2813" width="8.90909090909091" style="124"/>
    <col min="2814" max="2814" width="10.4545454545455" style="124" customWidth="1"/>
    <col min="2815" max="2815" width="22.4545454545455" style="124" customWidth="1"/>
    <col min="2816" max="2816" width="7" style="124" customWidth="1"/>
    <col min="2817" max="2817" width="7.45454545454545" style="124" customWidth="1"/>
    <col min="2818" max="2818" width="22.9090909090909" style="124" customWidth="1"/>
    <col min="2819" max="2819" width="33.9090909090909" style="124" customWidth="1"/>
    <col min="2820" max="3069" width="8.90909090909091" style="124"/>
    <col min="3070" max="3070" width="10.4545454545455" style="124" customWidth="1"/>
    <col min="3071" max="3071" width="22.4545454545455" style="124" customWidth="1"/>
    <col min="3072" max="3072" width="7" style="124" customWidth="1"/>
    <col min="3073" max="3073" width="7.45454545454545" style="124" customWidth="1"/>
    <col min="3074" max="3074" width="22.9090909090909" style="124" customWidth="1"/>
    <col min="3075" max="3075" width="33.9090909090909" style="124" customWidth="1"/>
    <col min="3076" max="3325" width="8.90909090909091" style="124"/>
    <col min="3326" max="3326" width="10.4545454545455" style="124" customWidth="1"/>
    <col min="3327" max="3327" width="22.4545454545455" style="124" customWidth="1"/>
    <col min="3328" max="3328" width="7" style="124" customWidth="1"/>
    <col min="3329" max="3329" width="7.45454545454545" style="124" customWidth="1"/>
    <col min="3330" max="3330" width="22.9090909090909" style="124" customWidth="1"/>
    <col min="3331" max="3331" width="33.9090909090909" style="124" customWidth="1"/>
    <col min="3332" max="3581" width="8.90909090909091" style="124"/>
    <col min="3582" max="3582" width="10.4545454545455" style="124" customWidth="1"/>
    <col min="3583" max="3583" width="22.4545454545455" style="124" customWidth="1"/>
    <col min="3584" max="3584" width="7" style="124" customWidth="1"/>
    <col min="3585" max="3585" width="7.45454545454545" style="124" customWidth="1"/>
    <col min="3586" max="3586" width="22.9090909090909" style="124" customWidth="1"/>
    <col min="3587" max="3587" width="33.9090909090909" style="124" customWidth="1"/>
    <col min="3588" max="3837" width="8.90909090909091" style="124"/>
    <col min="3838" max="3838" width="10.4545454545455" style="124" customWidth="1"/>
    <col min="3839" max="3839" width="22.4545454545455" style="124" customWidth="1"/>
    <col min="3840" max="3840" width="7" style="124" customWidth="1"/>
    <col min="3841" max="3841" width="7.45454545454545" style="124" customWidth="1"/>
    <col min="3842" max="3842" width="22.9090909090909" style="124" customWidth="1"/>
    <col min="3843" max="3843" width="33.9090909090909" style="124" customWidth="1"/>
    <col min="3844" max="4093" width="8.90909090909091" style="124"/>
    <col min="4094" max="4094" width="10.4545454545455" style="124" customWidth="1"/>
    <col min="4095" max="4095" width="22.4545454545455" style="124" customWidth="1"/>
    <col min="4096" max="4096" width="7" style="124" customWidth="1"/>
    <col min="4097" max="4097" width="7.45454545454545" style="124" customWidth="1"/>
    <col min="4098" max="4098" width="22.9090909090909" style="124" customWidth="1"/>
    <col min="4099" max="4099" width="33.9090909090909" style="124" customWidth="1"/>
    <col min="4100" max="4349" width="8.90909090909091" style="124"/>
    <col min="4350" max="4350" width="10.4545454545455" style="124" customWidth="1"/>
    <col min="4351" max="4351" width="22.4545454545455" style="124" customWidth="1"/>
    <col min="4352" max="4352" width="7" style="124" customWidth="1"/>
    <col min="4353" max="4353" width="7.45454545454545" style="124" customWidth="1"/>
    <col min="4354" max="4354" width="22.9090909090909" style="124" customWidth="1"/>
    <col min="4355" max="4355" width="33.9090909090909" style="124" customWidth="1"/>
    <col min="4356" max="4605" width="8.90909090909091" style="124"/>
    <col min="4606" max="4606" width="10.4545454545455" style="124" customWidth="1"/>
    <col min="4607" max="4607" width="22.4545454545455" style="124" customWidth="1"/>
    <col min="4608" max="4608" width="7" style="124" customWidth="1"/>
    <col min="4609" max="4609" width="7.45454545454545" style="124" customWidth="1"/>
    <col min="4610" max="4610" width="22.9090909090909" style="124" customWidth="1"/>
    <col min="4611" max="4611" width="33.9090909090909" style="124" customWidth="1"/>
    <col min="4612" max="4861" width="8.90909090909091" style="124"/>
    <col min="4862" max="4862" width="10.4545454545455" style="124" customWidth="1"/>
    <col min="4863" max="4863" width="22.4545454545455" style="124" customWidth="1"/>
    <col min="4864" max="4864" width="7" style="124" customWidth="1"/>
    <col min="4865" max="4865" width="7.45454545454545" style="124" customWidth="1"/>
    <col min="4866" max="4866" width="22.9090909090909" style="124" customWidth="1"/>
    <col min="4867" max="4867" width="33.9090909090909" style="124" customWidth="1"/>
    <col min="4868" max="5117" width="8.90909090909091" style="124"/>
    <col min="5118" max="5118" width="10.4545454545455" style="124" customWidth="1"/>
    <col min="5119" max="5119" width="22.4545454545455" style="124" customWidth="1"/>
    <col min="5120" max="5120" width="7" style="124" customWidth="1"/>
    <col min="5121" max="5121" width="7.45454545454545" style="124" customWidth="1"/>
    <col min="5122" max="5122" width="22.9090909090909" style="124" customWidth="1"/>
    <col min="5123" max="5123" width="33.9090909090909" style="124" customWidth="1"/>
    <col min="5124" max="5373" width="8.90909090909091" style="124"/>
    <col min="5374" max="5374" width="10.4545454545455" style="124" customWidth="1"/>
    <col min="5375" max="5375" width="22.4545454545455" style="124" customWidth="1"/>
    <col min="5376" max="5376" width="7" style="124" customWidth="1"/>
    <col min="5377" max="5377" width="7.45454545454545" style="124" customWidth="1"/>
    <col min="5378" max="5378" width="22.9090909090909" style="124" customWidth="1"/>
    <col min="5379" max="5379" width="33.9090909090909" style="124" customWidth="1"/>
    <col min="5380" max="5629" width="8.90909090909091" style="124"/>
    <col min="5630" max="5630" width="10.4545454545455" style="124" customWidth="1"/>
    <col min="5631" max="5631" width="22.4545454545455" style="124" customWidth="1"/>
    <col min="5632" max="5632" width="7" style="124" customWidth="1"/>
    <col min="5633" max="5633" width="7.45454545454545" style="124" customWidth="1"/>
    <col min="5634" max="5634" width="22.9090909090909" style="124" customWidth="1"/>
    <col min="5635" max="5635" width="33.9090909090909" style="124" customWidth="1"/>
    <col min="5636" max="5885" width="8.90909090909091" style="124"/>
    <col min="5886" max="5886" width="10.4545454545455" style="124" customWidth="1"/>
    <col min="5887" max="5887" width="22.4545454545455" style="124" customWidth="1"/>
    <col min="5888" max="5888" width="7" style="124" customWidth="1"/>
    <col min="5889" max="5889" width="7.45454545454545" style="124" customWidth="1"/>
    <col min="5890" max="5890" width="22.9090909090909" style="124" customWidth="1"/>
    <col min="5891" max="5891" width="33.9090909090909" style="124" customWidth="1"/>
    <col min="5892" max="6141" width="8.90909090909091" style="124"/>
    <col min="6142" max="6142" width="10.4545454545455" style="124" customWidth="1"/>
    <col min="6143" max="6143" width="22.4545454545455" style="124" customWidth="1"/>
    <col min="6144" max="6144" width="7" style="124" customWidth="1"/>
    <col min="6145" max="6145" width="7.45454545454545" style="124" customWidth="1"/>
    <col min="6146" max="6146" width="22.9090909090909" style="124" customWidth="1"/>
    <col min="6147" max="6147" width="33.9090909090909" style="124" customWidth="1"/>
    <col min="6148" max="6397" width="8.90909090909091" style="124"/>
    <col min="6398" max="6398" width="10.4545454545455" style="124" customWidth="1"/>
    <col min="6399" max="6399" width="22.4545454545455" style="124" customWidth="1"/>
    <col min="6400" max="6400" width="7" style="124" customWidth="1"/>
    <col min="6401" max="6401" width="7.45454545454545" style="124" customWidth="1"/>
    <col min="6402" max="6402" width="22.9090909090909" style="124" customWidth="1"/>
    <col min="6403" max="6403" width="33.9090909090909" style="124" customWidth="1"/>
    <col min="6404" max="6653" width="8.90909090909091" style="124"/>
    <col min="6654" max="6654" width="10.4545454545455" style="124" customWidth="1"/>
    <col min="6655" max="6655" width="22.4545454545455" style="124" customWidth="1"/>
    <col min="6656" max="6656" width="7" style="124" customWidth="1"/>
    <col min="6657" max="6657" width="7.45454545454545" style="124" customWidth="1"/>
    <col min="6658" max="6658" width="22.9090909090909" style="124" customWidth="1"/>
    <col min="6659" max="6659" width="33.9090909090909" style="124" customWidth="1"/>
    <col min="6660" max="6909" width="8.90909090909091" style="124"/>
    <col min="6910" max="6910" width="10.4545454545455" style="124" customWidth="1"/>
    <col min="6911" max="6911" width="22.4545454545455" style="124" customWidth="1"/>
    <col min="6912" max="6912" width="7" style="124" customWidth="1"/>
    <col min="6913" max="6913" width="7.45454545454545" style="124" customWidth="1"/>
    <col min="6914" max="6914" width="22.9090909090909" style="124" customWidth="1"/>
    <col min="6915" max="6915" width="33.9090909090909" style="124" customWidth="1"/>
    <col min="6916" max="7165" width="8.90909090909091" style="124"/>
    <col min="7166" max="7166" width="10.4545454545455" style="124" customWidth="1"/>
    <col min="7167" max="7167" width="22.4545454545455" style="124" customWidth="1"/>
    <col min="7168" max="7168" width="7" style="124" customWidth="1"/>
    <col min="7169" max="7169" width="7.45454545454545" style="124" customWidth="1"/>
    <col min="7170" max="7170" width="22.9090909090909" style="124" customWidth="1"/>
    <col min="7171" max="7171" width="33.9090909090909" style="124" customWidth="1"/>
    <col min="7172" max="7421" width="8.90909090909091" style="124"/>
    <col min="7422" max="7422" width="10.4545454545455" style="124" customWidth="1"/>
    <col min="7423" max="7423" width="22.4545454545455" style="124" customWidth="1"/>
    <col min="7424" max="7424" width="7" style="124" customWidth="1"/>
    <col min="7425" max="7425" width="7.45454545454545" style="124" customWidth="1"/>
    <col min="7426" max="7426" width="22.9090909090909" style="124" customWidth="1"/>
    <col min="7427" max="7427" width="33.9090909090909" style="124" customWidth="1"/>
    <col min="7428" max="7677" width="8.90909090909091" style="124"/>
    <col min="7678" max="7678" width="10.4545454545455" style="124" customWidth="1"/>
    <col min="7679" max="7679" width="22.4545454545455" style="124" customWidth="1"/>
    <col min="7680" max="7680" width="7" style="124" customWidth="1"/>
    <col min="7681" max="7681" width="7.45454545454545" style="124" customWidth="1"/>
    <col min="7682" max="7682" width="22.9090909090909" style="124" customWidth="1"/>
    <col min="7683" max="7683" width="33.9090909090909" style="124" customWidth="1"/>
    <col min="7684" max="7933" width="8.90909090909091" style="124"/>
    <col min="7934" max="7934" width="10.4545454545455" style="124" customWidth="1"/>
    <col min="7935" max="7935" width="22.4545454545455" style="124" customWidth="1"/>
    <col min="7936" max="7936" width="7" style="124" customWidth="1"/>
    <col min="7937" max="7937" width="7.45454545454545" style="124" customWidth="1"/>
    <col min="7938" max="7938" width="22.9090909090909" style="124" customWidth="1"/>
    <col min="7939" max="7939" width="33.9090909090909" style="124" customWidth="1"/>
    <col min="7940" max="8189" width="8.90909090909091" style="124"/>
    <col min="8190" max="8190" width="10.4545454545455" style="124" customWidth="1"/>
    <col min="8191" max="8191" width="22.4545454545455" style="124" customWidth="1"/>
    <col min="8192" max="8192" width="7" style="124" customWidth="1"/>
    <col min="8193" max="8193" width="7.45454545454545" style="124" customWidth="1"/>
    <col min="8194" max="8194" width="22.9090909090909" style="124" customWidth="1"/>
    <col min="8195" max="8195" width="33.9090909090909" style="124" customWidth="1"/>
    <col min="8196" max="8445" width="8.90909090909091" style="124"/>
    <col min="8446" max="8446" width="10.4545454545455" style="124" customWidth="1"/>
    <col min="8447" max="8447" width="22.4545454545455" style="124" customWidth="1"/>
    <col min="8448" max="8448" width="7" style="124" customWidth="1"/>
    <col min="8449" max="8449" width="7.45454545454545" style="124" customWidth="1"/>
    <col min="8450" max="8450" width="22.9090909090909" style="124" customWidth="1"/>
    <col min="8451" max="8451" width="33.9090909090909" style="124" customWidth="1"/>
    <col min="8452" max="8701" width="8.90909090909091" style="124"/>
    <col min="8702" max="8702" width="10.4545454545455" style="124" customWidth="1"/>
    <col min="8703" max="8703" width="22.4545454545455" style="124" customWidth="1"/>
    <col min="8704" max="8704" width="7" style="124" customWidth="1"/>
    <col min="8705" max="8705" width="7.45454545454545" style="124" customWidth="1"/>
    <col min="8706" max="8706" width="22.9090909090909" style="124" customWidth="1"/>
    <col min="8707" max="8707" width="33.9090909090909" style="124" customWidth="1"/>
    <col min="8708" max="8957" width="8.90909090909091" style="124"/>
    <col min="8958" max="8958" width="10.4545454545455" style="124" customWidth="1"/>
    <col min="8959" max="8959" width="22.4545454545455" style="124" customWidth="1"/>
    <col min="8960" max="8960" width="7" style="124" customWidth="1"/>
    <col min="8961" max="8961" width="7.45454545454545" style="124" customWidth="1"/>
    <col min="8962" max="8962" width="22.9090909090909" style="124" customWidth="1"/>
    <col min="8963" max="8963" width="33.9090909090909" style="124" customWidth="1"/>
    <col min="8964" max="9213" width="8.90909090909091" style="124"/>
    <col min="9214" max="9214" width="10.4545454545455" style="124" customWidth="1"/>
    <col min="9215" max="9215" width="22.4545454545455" style="124" customWidth="1"/>
    <col min="9216" max="9216" width="7" style="124" customWidth="1"/>
    <col min="9217" max="9217" width="7.45454545454545" style="124" customWidth="1"/>
    <col min="9218" max="9218" width="22.9090909090909" style="124" customWidth="1"/>
    <col min="9219" max="9219" width="33.9090909090909" style="124" customWidth="1"/>
    <col min="9220" max="9469" width="8.90909090909091" style="124"/>
    <col min="9470" max="9470" width="10.4545454545455" style="124" customWidth="1"/>
    <col min="9471" max="9471" width="22.4545454545455" style="124" customWidth="1"/>
    <col min="9472" max="9472" width="7" style="124" customWidth="1"/>
    <col min="9473" max="9473" width="7.45454545454545" style="124" customWidth="1"/>
    <col min="9474" max="9474" width="22.9090909090909" style="124" customWidth="1"/>
    <col min="9475" max="9475" width="33.9090909090909" style="124" customWidth="1"/>
    <col min="9476" max="9725" width="8.90909090909091" style="124"/>
    <col min="9726" max="9726" width="10.4545454545455" style="124" customWidth="1"/>
    <col min="9727" max="9727" width="22.4545454545455" style="124" customWidth="1"/>
    <col min="9728" max="9728" width="7" style="124" customWidth="1"/>
    <col min="9729" max="9729" width="7.45454545454545" style="124" customWidth="1"/>
    <col min="9730" max="9730" width="22.9090909090909" style="124" customWidth="1"/>
    <col min="9731" max="9731" width="33.9090909090909" style="124" customWidth="1"/>
    <col min="9732" max="9981" width="8.90909090909091" style="124"/>
    <col min="9982" max="9982" width="10.4545454545455" style="124" customWidth="1"/>
    <col min="9983" max="9983" width="22.4545454545455" style="124" customWidth="1"/>
    <col min="9984" max="9984" width="7" style="124" customWidth="1"/>
    <col min="9985" max="9985" width="7.45454545454545" style="124" customWidth="1"/>
    <col min="9986" max="9986" width="22.9090909090909" style="124" customWidth="1"/>
    <col min="9987" max="9987" width="33.9090909090909" style="124" customWidth="1"/>
    <col min="9988" max="10237" width="8.90909090909091" style="124"/>
    <col min="10238" max="10238" width="10.4545454545455" style="124" customWidth="1"/>
    <col min="10239" max="10239" width="22.4545454545455" style="124" customWidth="1"/>
    <col min="10240" max="10240" width="7" style="124" customWidth="1"/>
    <col min="10241" max="10241" width="7.45454545454545" style="124" customWidth="1"/>
    <col min="10242" max="10242" width="22.9090909090909" style="124" customWidth="1"/>
    <col min="10243" max="10243" width="33.9090909090909" style="124" customWidth="1"/>
    <col min="10244" max="10493" width="8.90909090909091" style="124"/>
    <col min="10494" max="10494" width="10.4545454545455" style="124" customWidth="1"/>
    <col min="10495" max="10495" width="22.4545454545455" style="124" customWidth="1"/>
    <col min="10496" max="10496" width="7" style="124" customWidth="1"/>
    <col min="10497" max="10497" width="7.45454545454545" style="124" customWidth="1"/>
    <col min="10498" max="10498" width="22.9090909090909" style="124" customWidth="1"/>
    <col min="10499" max="10499" width="33.9090909090909" style="124" customWidth="1"/>
    <col min="10500" max="10749" width="8.90909090909091" style="124"/>
    <col min="10750" max="10750" width="10.4545454545455" style="124" customWidth="1"/>
    <col min="10751" max="10751" width="22.4545454545455" style="124" customWidth="1"/>
    <col min="10752" max="10752" width="7" style="124" customWidth="1"/>
    <col min="10753" max="10753" width="7.45454545454545" style="124" customWidth="1"/>
    <col min="10754" max="10754" width="22.9090909090909" style="124" customWidth="1"/>
    <col min="10755" max="10755" width="33.9090909090909" style="124" customWidth="1"/>
    <col min="10756" max="11005" width="8.90909090909091" style="124"/>
    <col min="11006" max="11006" width="10.4545454545455" style="124" customWidth="1"/>
    <col min="11007" max="11007" width="22.4545454545455" style="124" customWidth="1"/>
    <col min="11008" max="11008" width="7" style="124" customWidth="1"/>
    <col min="11009" max="11009" width="7.45454545454545" style="124" customWidth="1"/>
    <col min="11010" max="11010" width="22.9090909090909" style="124" customWidth="1"/>
    <col min="11011" max="11011" width="33.9090909090909" style="124" customWidth="1"/>
    <col min="11012" max="11261" width="8.90909090909091" style="124"/>
    <col min="11262" max="11262" width="10.4545454545455" style="124" customWidth="1"/>
    <col min="11263" max="11263" width="22.4545454545455" style="124" customWidth="1"/>
    <col min="11264" max="11264" width="7" style="124" customWidth="1"/>
    <col min="11265" max="11265" width="7.45454545454545" style="124" customWidth="1"/>
    <col min="11266" max="11266" width="22.9090909090909" style="124" customWidth="1"/>
    <col min="11267" max="11267" width="33.9090909090909" style="124" customWidth="1"/>
    <col min="11268" max="11517" width="8.90909090909091" style="124"/>
    <col min="11518" max="11518" width="10.4545454545455" style="124" customWidth="1"/>
    <col min="11519" max="11519" width="22.4545454545455" style="124" customWidth="1"/>
    <col min="11520" max="11520" width="7" style="124" customWidth="1"/>
    <col min="11521" max="11521" width="7.45454545454545" style="124" customWidth="1"/>
    <col min="11522" max="11522" width="22.9090909090909" style="124" customWidth="1"/>
    <col min="11523" max="11523" width="33.9090909090909" style="124" customWidth="1"/>
    <col min="11524" max="11773" width="8.90909090909091" style="124"/>
    <col min="11774" max="11774" width="10.4545454545455" style="124" customWidth="1"/>
    <col min="11775" max="11775" width="22.4545454545455" style="124" customWidth="1"/>
    <col min="11776" max="11776" width="7" style="124" customWidth="1"/>
    <col min="11777" max="11777" width="7.45454545454545" style="124" customWidth="1"/>
    <col min="11778" max="11778" width="22.9090909090909" style="124" customWidth="1"/>
    <col min="11779" max="11779" width="33.9090909090909" style="124" customWidth="1"/>
    <col min="11780" max="12029" width="8.90909090909091" style="124"/>
    <col min="12030" max="12030" width="10.4545454545455" style="124" customWidth="1"/>
    <col min="12031" max="12031" width="22.4545454545455" style="124" customWidth="1"/>
    <col min="12032" max="12032" width="7" style="124" customWidth="1"/>
    <col min="12033" max="12033" width="7.45454545454545" style="124" customWidth="1"/>
    <col min="12034" max="12034" width="22.9090909090909" style="124" customWidth="1"/>
    <col min="12035" max="12035" width="33.9090909090909" style="124" customWidth="1"/>
    <col min="12036" max="12285" width="8.90909090909091" style="124"/>
    <col min="12286" max="12286" width="10.4545454545455" style="124" customWidth="1"/>
    <col min="12287" max="12287" width="22.4545454545455" style="124" customWidth="1"/>
    <col min="12288" max="12288" width="7" style="124" customWidth="1"/>
    <col min="12289" max="12289" width="7.45454545454545" style="124" customWidth="1"/>
    <col min="12290" max="12290" width="22.9090909090909" style="124" customWidth="1"/>
    <col min="12291" max="12291" width="33.9090909090909" style="124" customWidth="1"/>
    <col min="12292" max="12541" width="8.90909090909091" style="124"/>
    <col min="12542" max="12542" width="10.4545454545455" style="124" customWidth="1"/>
    <col min="12543" max="12543" width="22.4545454545455" style="124" customWidth="1"/>
    <col min="12544" max="12544" width="7" style="124" customWidth="1"/>
    <col min="12545" max="12545" width="7.45454545454545" style="124" customWidth="1"/>
    <col min="12546" max="12546" width="22.9090909090909" style="124" customWidth="1"/>
    <col min="12547" max="12547" width="33.9090909090909" style="124" customWidth="1"/>
    <col min="12548" max="12797" width="8.90909090909091" style="124"/>
    <col min="12798" max="12798" width="10.4545454545455" style="124" customWidth="1"/>
    <col min="12799" max="12799" width="22.4545454545455" style="124" customWidth="1"/>
    <col min="12800" max="12800" width="7" style="124" customWidth="1"/>
    <col min="12801" max="12801" width="7.45454545454545" style="124" customWidth="1"/>
    <col min="12802" max="12802" width="22.9090909090909" style="124" customWidth="1"/>
    <col min="12803" max="12803" width="33.9090909090909" style="124" customWidth="1"/>
    <col min="12804" max="13053" width="8.90909090909091" style="124"/>
    <col min="13054" max="13054" width="10.4545454545455" style="124" customWidth="1"/>
    <col min="13055" max="13055" width="22.4545454545455" style="124" customWidth="1"/>
    <col min="13056" max="13056" width="7" style="124" customWidth="1"/>
    <col min="13057" max="13057" width="7.45454545454545" style="124" customWidth="1"/>
    <col min="13058" max="13058" width="22.9090909090909" style="124" customWidth="1"/>
    <col min="13059" max="13059" width="33.9090909090909" style="124" customWidth="1"/>
    <col min="13060" max="13309" width="8.90909090909091" style="124"/>
    <col min="13310" max="13310" width="10.4545454545455" style="124" customWidth="1"/>
    <col min="13311" max="13311" width="22.4545454545455" style="124" customWidth="1"/>
    <col min="13312" max="13312" width="7" style="124" customWidth="1"/>
    <col min="13313" max="13313" width="7.45454545454545" style="124" customWidth="1"/>
    <col min="13314" max="13314" width="22.9090909090909" style="124" customWidth="1"/>
    <col min="13315" max="13315" width="33.9090909090909" style="124" customWidth="1"/>
    <col min="13316" max="13565" width="8.90909090909091" style="124"/>
    <col min="13566" max="13566" width="10.4545454545455" style="124" customWidth="1"/>
    <col min="13567" max="13567" width="22.4545454545455" style="124" customWidth="1"/>
    <col min="13568" max="13568" width="7" style="124" customWidth="1"/>
    <col min="13569" max="13569" width="7.45454545454545" style="124" customWidth="1"/>
    <col min="13570" max="13570" width="22.9090909090909" style="124" customWidth="1"/>
    <col min="13571" max="13571" width="33.9090909090909" style="124" customWidth="1"/>
    <col min="13572" max="13821" width="8.90909090909091" style="124"/>
    <col min="13822" max="13822" width="10.4545454545455" style="124" customWidth="1"/>
    <col min="13823" max="13823" width="22.4545454545455" style="124" customWidth="1"/>
    <col min="13824" max="13824" width="7" style="124" customWidth="1"/>
    <col min="13825" max="13825" width="7.45454545454545" style="124" customWidth="1"/>
    <col min="13826" max="13826" width="22.9090909090909" style="124" customWidth="1"/>
    <col min="13827" max="13827" width="33.9090909090909" style="124" customWidth="1"/>
    <col min="13828" max="14077" width="8.90909090909091" style="124"/>
    <col min="14078" max="14078" width="10.4545454545455" style="124" customWidth="1"/>
    <col min="14079" max="14079" width="22.4545454545455" style="124" customWidth="1"/>
    <col min="14080" max="14080" width="7" style="124" customWidth="1"/>
    <col min="14081" max="14081" width="7.45454545454545" style="124" customWidth="1"/>
    <col min="14082" max="14082" width="22.9090909090909" style="124" customWidth="1"/>
    <col min="14083" max="14083" width="33.9090909090909" style="124" customWidth="1"/>
    <col min="14084" max="14333" width="8.90909090909091" style="124"/>
    <col min="14334" max="14334" width="10.4545454545455" style="124" customWidth="1"/>
    <col min="14335" max="14335" width="22.4545454545455" style="124" customWidth="1"/>
    <col min="14336" max="14336" width="7" style="124" customWidth="1"/>
    <col min="14337" max="14337" width="7.45454545454545" style="124" customWidth="1"/>
    <col min="14338" max="14338" width="22.9090909090909" style="124" customWidth="1"/>
    <col min="14339" max="14339" width="33.9090909090909" style="124" customWidth="1"/>
    <col min="14340" max="14589" width="8.90909090909091" style="124"/>
    <col min="14590" max="14590" width="10.4545454545455" style="124" customWidth="1"/>
    <col min="14591" max="14591" width="22.4545454545455" style="124" customWidth="1"/>
    <col min="14592" max="14592" width="7" style="124" customWidth="1"/>
    <col min="14593" max="14593" width="7.45454545454545" style="124" customWidth="1"/>
    <col min="14594" max="14594" width="22.9090909090909" style="124" customWidth="1"/>
    <col min="14595" max="14595" width="33.9090909090909" style="124" customWidth="1"/>
    <col min="14596" max="14845" width="8.90909090909091" style="124"/>
    <col min="14846" max="14846" width="10.4545454545455" style="124" customWidth="1"/>
    <col min="14847" max="14847" width="22.4545454545455" style="124" customWidth="1"/>
    <col min="14848" max="14848" width="7" style="124" customWidth="1"/>
    <col min="14849" max="14849" width="7.45454545454545" style="124" customWidth="1"/>
    <col min="14850" max="14850" width="22.9090909090909" style="124" customWidth="1"/>
    <col min="14851" max="14851" width="33.9090909090909" style="124" customWidth="1"/>
    <col min="14852" max="15101" width="8.90909090909091" style="124"/>
    <col min="15102" max="15102" width="10.4545454545455" style="124" customWidth="1"/>
    <col min="15103" max="15103" width="22.4545454545455" style="124" customWidth="1"/>
    <col min="15104" max="15104" width="7" style="124" customWidth="1"/>
    <col min="15105" max="15105" width="7.45454545454545" style="124" customWidth="1"/>
    <col min="15106" max="15106" width="22.9090909090909" style="124" customWidth="1"/>
    <col min="15107" max="15107" width="33.9090909090909" style="124" customWidth="1"/>
    <col min="15108" max="15357" width="8.90909090909091" style="124"/>
    <col min="15358" max="15358" width="10.4545454545455" style="124" customWidth="1"/>
    <col min="15359" max="15359" width="22.4545454545455" style="124" customWidth="1"/>
    <col min="15360" max="15360" width="7" style="124" customWidth="1"/>
    <col min="15361" max="15361" width="7.45454545454545" style="124" customWidth="1"/>
    <col min="15362" max="15362" width="22.9090909090909" style="124" customWidth="1"/>
    <col min="15363" max="15363" width="33.9090909090909" style="124" customWidth="1"/>
    <col min="15364" max="15613" width="8.90909090909091" style="124"/>
    <col min="15614" max="15614" width="10.4545454545455" style="124" customWidth="1"/>
    <col min="15615" max="15615" width="22.4545454545455" style="124" customWidth="1"/>
    <col min="15616" max="15616" width="7" style="124" customWidth="1"/>
    <col min="15617" max="15617" width="7.45454545454545" style="124" customWidth="1"/>
    <col min="15618" max="15618" width="22.9090909090909" style="124" customWidth="1"/>
    <col min="15619" max="15619" width="33.9090909090909" style="124" customWidth="1"/>
    <col min="15620" max="15869" width="8.90909090909091" style="124"/>
    <col min="15870" max="15870" width="10.4545454545455" style="124" customWidth="1"/>
    <col min="15871" max="15871" width="22.4545454545455" style="124" customWidth="1"/>
    <col min="15872" max="15872" width="7" style="124" customWidth="1"/>
    <col min="15873" max="15873" width="7.45454545454545" style="124" customWidth="1"/>
    <col min="15874" max="15874" width="22.9090909090909" style="124" customWidth="1"/>
    <col min="15875" max="15875" width="33.9090909090909" style="124" customWidth="1"/>
    <col min="15876" max="16125" width="8.90909090909091" style="124"/>
    <col min="16126" max="16126" width="10.4545454545455" style="124" customWidth="1"/>
    <col min="16127" max="16127" width="22.4545454545455" style="124" customWidth="1"/>
    <col min="16128" max="16128" width="7" style="124" customWidth="1"/>
    <col min="16129" max="16129" width="7.45454545454545" style="124" customWidth="1"/>
    <col min="16130" max="16130" width="22.9090909090909" style="124" customWidth="1"/>
    <col min="16131" max="16131" width="33.9090909090909" style="124" customWidth="1"/>
    <col min="16132" max="16384" width="8.90909090909091" style="124"/>
  </cols>
  <sheetData>
    <row r="1" spans="1:11">
      <c r="A1" s="158" t="s">
        <v>102</v>
      </c>
      <c r="B1" s="128"/>
      <c r="H1" s="129"/>
    </row>
    <row r="2" ht="22.5" spans="1:11">
      <c r="A2" s="130" t="s">
        <v>103</v>
      </c>
      <c r="B2" s="130"/>
      <c r="C2" s="130"/>
      <c r="D2" s="130"/>
      <c r="E2" s="130"/>
      <c r="F2" s="130"/>
      <c r="G2" s="130"/>
      <c r="H2" s="130"/>
      <c r="J2" s="125"/>
      <c r="K2" s="125"/>
    </row>
    <row r="3" s="125" customFormat="1" ht="14" spans="1:11">
      <c r="A3" s="159" t="s">
        <v>104</v>
      </c>
      <c r="B3" s="159" t="s">
        <v>105</v>
      </c>
      <c r="C3" s="159" t="s">
        <v>106</v>
      </c>
      <c r="D3" s="159" t="s">
        <v>107</v>
      </c>
      <c r="E3" s="160" t="s">
        <v>108</v>
      </c>
      <c r="F3" s="160" t="s">
        <v>109</v>
      </c>
      <c r="G3" s="160" t="s">
        <v>110</v>
      </c>
      <c r="H3" s="161" t="s">
        <v>111</v>
      </c>
    </row>
    <row r="4" s="125" customFormat="1" ht="70" spans="1:11">
      <c r="A4" s="131" t="s">
        <v>112</v>
      </c>
      <c r="B4" s="131" t="s">
        <v>113</v>
      </c>
      <c r="C4" s="131" t="s">
        <v>114</v>
      </c>
      <c r="D4" s="162" t="s">
        <v>115</v>
      </c>
      <c r="E4" s="132">
        <v>1</v>
      </c>
      <c r="F4" s="132">
        <f>E4*0.8</f>
        <v>0.8</v>
      </c>
      <c r="G4" s="163" t="s">
        <v>272</v>
      </c>
      <c r="H4" s="135" t="s">
        <v>117</v>
      </c>
    </row>
    <row r="5" s="125" customFormat="1" ht="28" spans="1:11">
      <c r="A5" s="131"/>
      <c r="B5" s="131"/>
      <c r="C5" s="131"/>
      <c r="D5" s="134" t="s">
        <v>118</v>
      </c>
      <c r="E5" s="132">
        <v>0.5</v>
      </c>
      <c r="F5" s="132">
        <f t="shared" ref="F5:F37" si="0">E5*0.8</f>
        <v>0.4</v>
      </c>
      <c r="G5" s="191"/>
      <c r="H5" s="135" t="s">
        <v>119</v>
      </c>
    </row>
    <row r="6" s="125" customFormat="1" ht="98" spans="1:11">
      <c r="A6" s="131"/>
      <c r="B6" s="131"/>
      <c r="C6" s="131"/>
      <c r="D6" s="162" t="s">
        <v>120</v>
      </c>
      <c r="E6" s="136">
        <v>0.5</v>
      </c>
      <c r="F6" s="132">
        <f t="shared" si="0"/>
        <v>0.4</v>
      </c>
      <c r="G6" s="191"/>
      <c r="H6" s="162" t="s">
        <v>121</v>
      </c>
    </row>
    <row r="7" s="125" customFormat="1" ht="28" spans="1:11">
      <c r="A7" s="131"/>
      <c r="B7" s="131"/>
      <c r="C7" s="131"/>
      <c r="D7" s="134" t="s">
        <v>122</v>
      </c>
      <c r="E7" s="132">
        <v>0.5</v>
      </c>
      <c r="F7" s="132">
        <f t="shared" si="0"/>
        <v>0.4</v>
      </c>
      <c r="G7" s="191"/>
      <c r="H7" s="135" t="s">
        <v>123</v>
      </c>
    </row>
    <row r="8" s="125" customFormat="1" ht="56" spans="1:11">
      <c r="A8" s="131"/>
      <c r="B8" s="131"/>
      <c r="C8" s="131" t="s">
        <v>124</v>
      </c>
      <c r="D8" s="135" t="s">
        <v>125</v>
      </c>
      <c r="E8" s="132">
        <v>0.5</v>
      </c>
      <c r="F8" s="132">
        <f t="shared" si="0"/>
        <v>0.4</v>
      </c>
      <c r="G8" s="191"/>
      <c r="H8" s="166" t="s">
        <v>126</v>
      </c>
    </row>
    <row r="9" s="125" customFormat="1" ht="42" spans="1:11">
      <c r="A9" s="131"/>
      <c r="B9" s="131"/>
      <c r="C9" s="131"/>
      <c r="D9" s="137" t="s">
        <v>127</v>
      </c>
      <c r="E9" s="132">
        <v>0.5</v>
      </c>
      <c r="F9" s="132">
        <f t="shared" si="0"/>
        <v>0.4</v>
      </c>
      <c r="G9" s="191"/>
      <c r="H9" s="135" t="s">
        <v>128</v>
      </c>
    </row>
    <row r="10" s="125" customFormat="1" ht="42" spans="1:11">
      <c r="A10" s="131"/>
      <c r="B10" s="131"/>
      <c r="C10" s="131"/>
      <c r="D10" s="137" t="s">
        <v>129</v>
      </c>
      <c r="E10" s="132">
        <v>0.5</v>
      </c>
      <c r="F10" s="132">
        <f t="shared" si="0"/>
        <v>0.4</v>
      </c>
      <c r="G10" s="192"/>
      <c r="H10" s="135" t="s">
        <v>130</v>
      </c>
    </row>
    <row r="11" s="125" customFormat="1" ht="42.5" customHeight="1" spans="1:11">
      <c r="A11" s="131"/>
      <c r="B11" s="131" t="s">
        <v>131</v>
      </c>
      <c r="C11" s="131" t="s">
        <v>132</v>
      </c>
      <c r="D11" s="135" t="s">
        <v>246</v>
      </c>
      <c r="E11" s="132">
        <v>2</v>
      </c>
      <c r="F11" s="132">
        <f t="shared" si="0"/>
        <v>1.6</v>
      </c>
      <c r="G11" s="163" t="s">
        <v>272</v>
      </c>
      <c r="H11" s="135" t="s">
        <v>134</v>
      </c>
    </row>
    <row r="12" s="125" customFormat="1" ht="42" spans="1:11">
      <c r="A12" s="131"/>
      <c r="B12" s="131"/>
      <c r="C12" s="131"/>
      <c r="D12" s="137" t="s">
        <v>247</v>
      </c>
      <c r="E12" s="132">
        <v>1</v>
      </c>
      <c r="F12" s="132">
        <f t="shared" si="0"/>
        <v>0.8</v>
      </c>
      <c r="G12" s="164"/>
      <c r="H12" s="137" t="s">
        <v>136</v>
      </c>
    </row>
    <row r="13" s="125" customFormat="1" ht="56" spans="1:11">
      <c r="A13" s="131"/>
      <c r="B13" s="131"/>
      <c r="C13" s="131" t="s">
        <v>137</v>
      </c>
      <c r="D13" s="134" t="s">
        <v>138</v>
      </c>
      <c r="E13" s="132">
        <v>1</v>
      </c>
      <c r="F13" s="132">
        <f t="shared" si="0"/>
        <v>0.8</v>
      </c>
      <c r="G13" s="164"/>
      <c r="H13" s="135" t="s">
        <v>139</v>
      </c>
    </row>
    <row r="14" s="125" customFormat="1" ht="42" spans="1:11">
      <c r="A14" s="131"/>
      <c r="B14" s="131"/>
      <c r="C14" s="131"/>
      <c r="D14" s="138" t="s">
        <v>140</v>
      </c>
      <c r="E14" s="132">
        <v>1</v>
      </c>
      <c r="F14" s="132">
        <f t="shared" si="0"/>
        <v>0.8</v>
      </c>
      <c r="G14" s="164"/>
      <c r="H14" s="137" t="s">
        <v>141</v>
      </c>
    </row>
    <row r="15" s="125" customFormat="1" ht="56" spans="1:11">
      <c r="A15" s="131"/>
      <c r="B15" s="131"/>
      <c r="C15" s="131"/>
      <c r="D15" s="138" t="s">
        <v>142</v>
      </c>
      <c r="E15" s="132">
        <v>1</v>
      </c>
      <c r="F15" s="132">
        <f t="shared" si="0"/>
        <v>0.8</v>
      </c>
      <c r="G15" s="165"/>
      <c r="H15" s="137" t="s">
        <v>143</v>
      </c>
    </row>
    <row r="16" s="125" customFormat="1" ht="42" customHeight="1" spans="1:11">
      <c r="A16" s="131"/>
      <c r="B16" s="131" t="s">
        <v>144</v>
      </c>
      <c r="C16" s="131" t="s">
        <v>145</v>
      </c>
      <c r="D16" s="134" t="s">
        <v>146</v>
      </c>
      <c r="E16" s="132">
        <v>2</v>
      </c>
      <c r="F16" s="132">
        <f t="shared" si="0"/>
        <v>1.6</v>
      </c>
      <c r="G16" s="151" t="s">
        <v>273</v>
      </c>
      <c r="H16" s="135" t="s">
        <v>148</v>
      </c>
    </row>
    <row r="17" s="125" customFormat="1" ht="56" spans="1:11">
      <c r="A17" s="131"/>
      <c r="B17" s="131"/>
      <c r="C17" s="131"/>
      <c r="D17" s="138" t="s">
        <v>149</v>
      </c>
      <c r="E17" s="132">
        <v>2</v>
      </c>
      <c r="F17" s="132">
        <f t="shared" si="0"/>
        <v>1.6</v>
      </c>
      <c r="G17" s="191"/>
      <c r="H17" s="137" t="s">
        <v>150</v>
      </c>
      <c r="K17" s="193"/>
    </row>
    <row r="18" s="125" customFormat="1" ht="42" spans="1:11">
      <c r="A18" s="131"/>
      <c r="B18" s="131"/>
      <c r="C18" s="131"/>
      <c r="D18" s="138" t="s">
        <v>151</v>
      </c>
      <c r="E18" s="132">
        <v>1</v>
      </c>
      <c r="F18" s="132">
        <f t="shared" si="0"/>
        <v>0.8</v>
      </c>
      <c r="G18" s="192"/>
      <c r="H18" s="137" t="s">
        <v>152</v>
      </c>
      <c r="K18" s="194"/>
    </row>
    <row r="19" s="125" customFormat="1" ht="42" spans="1:11">
      <c r="A19" s="139" t="s">
        <v>153</v>
      </c>
      <c r="B19" s="131" t="s">
        <v>154</v>
      </c>
      <c r="C19" s="169" t="s">
        <v>155</v>
      </c>
      <c r="D19" s="170" t="s">
        <v>156</v>
      </c>
      <c r="E19" s="132">
        <v>4</v>
      </c>
      <c r="F19" s="132">
        <v>4</v>
      </c>
      <c r="G19" s="163" t="s">
        <v>272</v>
      </c>
      <c r="H19" s="137" t="s">
        <v>157</v>
      </c>
      <c r="J19" s="194"/>
      <c r="K19" s="194"/>
    </row>
    <row r="20" s="125" customFormat="1" ht="42" spans="1:11">
      <c r="A20" s="140"/>
      <c r="B20" s="131"/>
      <c r="C20" s="159" t="s">
        <v>158</v>
      </c>
      <c r="D20" s="134" t="s">
        <v>159</v>
      </c>
      <c r="E20" s="132">
        <v>4</v>
      </c>
      <c r="F20" s="132">
        <v>0</v>
      </c>
      <c r="G20" s="164"/>
      <c r="H20" s="137" t="s">
        <v>160</v>
      </c>
      <c r="J20" s="194"/>
    </row>
    <row r="21" s="125" customFormat="1" ht="84" spans="1:11">
      <c r="A21" s="140"/>
      <c r="B21" s="131"/>
      <c r="C21" s="159" t="s">
        <v>161</v>
      </c>
      <c r="D21" s="170" t="s">
        <v>162</v>
      </c>
      <c r="E21" s="132">
        <v>1</v>
      </c>
      <c r="F21" s="132">
        <f t="shared" si="0"/>
        <v>0.8</v>
      </c>
      <c r="G21" s="164"/>
      <c r="H21" s="137" t="s">
        <v>163</v>
      </c>
    </row>
    <row r="22" s="125" customFormat="1" ht="28" spans="1:11">
      <c r="A22" s="140"/>
      <c r="B22" s="131"/>
      <c r="C22" s="132"/>
      <c r="D22" s="138" t="s">
        <v>164</v>
      </c>
      <c r="E22" s="132">
        <v>1</v>
      </c>
      <c r="F22" s="132">
        <f t="shared" si="0"/>
        <v>0.8</v>
      </c>
      <c r="G22" s="164"/>
      <c r="H22" s="137" t="s">
        <v>165</v>
      </c>
    </row>
    <row r="23" s="125" customFormat="1" ht="56" spans="1:11">
      <c r="A23" s="140"/>
      <c r="B23" s="131"/>
      <c r="C23" s="132"/>
      <c r="D23" s="138" t="s">
        <v>166</v>
      </c>
      <c r="E23" s="132">
        <v>1</v>
      </c>
      <c r="F23" s="132">
        <f t="shared" si="0"/>
        <v>0.8</v>
      </c>
      <c r="G23" s="164"/>
      <c r="H23" s="137" t="s">
        <v>167</v>
      </c>
    </row>
    <row r="24" s="125" customFormat="1" ht="42" spans="1:11">
      <c r="A24" s="140"/>
      <c r="B24" s="132"/>
      <c r="C24" s="132"/>
      <c r="D24" s="134" t="s">
        <v>168</v>
      </c>
      <c r="E24" s="132">
        <v>1</v>
      </c>
      <c r="F24" s="132">
        <f t="shared" si="0"/>
        <v>0.8</v>
      </c>
      <c r="G24" s="165"/>
      <c r="H24" s="137" t="s">
        <v>169</v>
      </c>
    </row>
    <row r="25" s="125" customFormat="1" ht="56" spans="1:11">
      <c r="A25" s="140"/>
      <c r="B25" s="139" t="s">
        <v>170</v>
      </c>
      <c r="C25" s="131" t="s">
        <v>171</v>
      </c>
      <c r="D25" s="134" t="s">
        <v>172</v>
      </c>
      <c r="E25" s="132">
        <v>1</v>
      </c>
      <c r="F25" s="132">
        <f t="shared" si="0"/>
        <v>0.8</v>
      </c>
      <c r="G25" s="151" t="s">
        <v>273</v>
      </c>
      <c r="H25" s="137" t="s">
        <v>173</v>
      </c>
    </row>
    <row r="26" s="125" customFormat="1" ht="42" spans="1:11">
      <c r="A26" s="140"/>
      <c r="B26" s="140"/>
      <c r="C26" s="131"/>
      <c r="D26" s="138" t="s">
        <v>174</v>
      </c>
      <c r="E26" s="132">
        <v>1</v>
      </c>
      <c r="F26" s="132">
        <f t="shared" si="0"/>
        <v>0.8</v>
      </c>
      <c r="G26" s="191"/>
      <c r="H26" s="137" t="s">
        <v>175</v>
      </c>
    </row>
    <row r="27" s="125" customFormat="1" ht="28" spans="1:11">
      <c r="A27" s="140"/>
      <c r="B27" s="140"/>
      <c r="C27" s="131"/>
      <c r="D27" s="138" t="s">
        <v>176</v>
      </c>
      <c r="E27" s="132">
        <v>1</v>
      </c>
      <c r="F27" s="132">
        <f t="shared" si="0"/>
        <v>0.8</v>
      </c>
      <c r="G27" s="192"/>
      <c r="H27" s="137" t="s">
        <v>177</v>
      </c>
    </row>
    <row r="28" s="125" customFormat="1" ht="42" spans="1:11">
      <c r="A28" s="140"/>
      <c r="B28" s="140"/>
      <c r="C28" s="139" t="s">
        <v>178</v>
      </c>
      <c r="D28" s="134" t="s">
        <v>179</v>
      </c>
      <c r="E28" s="132">
        <v>1</v>
      </c>
      <c r="F28" s="132">
        <f t="shared" si="0"/>
        <v>0.8</v>
      </c>
      <c r="G28" s="163" t="s">
        <v>272</v>
      </c>
      <c r="H28" s="137" t="s">
        <v>180</v>
      </c>
    </row>
    <row r="29" s="125" customFormat="1" ht="28" spans="1:11">
      <c r="A29" s="140"/>
      <c r="B29" s="140"/>
      <c r="C29" s="140"/>
      <c r="D29" s="138" t="s">
        <v>181</v>
      </c>
      <c r="E29" s="132">
        <v>1</v>
      </c>
      <c r="F29" s="132">
        <f t="shared" si="0"/>
        <v>0.8</v>
      </c>
      <c r="G29" s="164"/>
      <c r="H29" s="137" t="s">
        <v>182</v>
      </c>
    </row>
    <row r="30" s="125" customFormat="1" ht="70" spans="1:11">
      <c r="A30" s="140"/>
      <c r="B30" s="140"/>
      <c r="C30" s="140"/>
      <c r="D30" s="138" t="s">
        <v>183</v>
      </c>
      <c r="E30" s="132">
        <v>1</v>
      </c>
      <c r="F30" s="132">
        <f t="shared" si="0"/>
        <v>0.8</v>
      </c>
      <c r="G30" s="164"/>
      <c r="H30" s="137" t="s">
        <v>184</v>
      </c>
    </row>
    <row r="31" s="125" customFormat="1" ht="70" spans="1:11">
      <c r="A31" s="140"/>
      <c r="B31" s="140"/>
      <c r="C31" s="140"/>
      <c r="D31" s="138" t="s">
        <v>185</v>
      </c>
      <c r="E31" s="132">
        <v>1</v>
      </c>
      <c r="F31" s="132">
        <f t="shared" si="0"/>
        <v>0.8</v>
      </c>
      <c r="G31" s="164"/>
      <c r="H31" s="137" t="s">
        <v>186</v>
      </c>
    </row>
    <row r="32" s="125" customFormat="1" ht="70" spans="1:11">
      <c r="A32" s="140"/>
      <c r="B32" s="140"/>
      <c r="C32" s="140"/>
      <c r="D32" s="138" t="s">
        <v>187</v>
      </c>
      <c r="E32" s="132">
        <v>1</v>
      </c>
      <c r="F32" s="132">
        <f t="shared" si="0"/>
        <v>0.8</v>
      </c>
      <c r="G32" s="165"/>
      <c r="H32" s="137" t="s">
        <v>188</v>
      </c>
    </row>
    <row r="33" s="125" customFormat="1" ht="42.5" customHeight="1" spans="1:8">
      <c r="A33" s="140"/>
      <c r="B33" s="140"/>
      <c r="C33" s="139" t="s">
        <v>189</v>
      </c>
      <c r="D33" s="138" t="s">
        <v>190</v>
      </c>
      <c r="E33" s="132">
        <v>1</v>
      </c>
      <c r="F33" s="132">
        <f t="shared" si="0"/>
        <v>0.8</v>
      </c>
      <c r="G33" s="163" t="s">
        <v>272</v>
      </c>
      <c r="H33" s="137" t="s">
        <v>191</v>
      </c>
    </row>
    <row r="34" s="125" customFormat="1" ht="14" spans="1:8">
      <c r="A34" s="140"/>
      <c r="B34" s="142"/>
      <c r="C34" s="142"/>
      <c r="D34" s="138" t="s">
        <v>192</v>
      </c>
      <c r="E34" s="132">
        <v>1</v>
      </c>
      <c r="F34" s="132">
        <f t="shared" si="0"/>
        <v>0.8</v>
      </c>
      <c r="G34" s="165"/>
      <c r="H34" s="137" t="s">
        <v>191</v>
      </c>
    </row>
    <row r="35" s="125" customFormat="1" ht="42.5" customHeight="1" spans="1:8">
      <c r="A35" s="140"/>
      <c r="B35" s="169" t="s">
        <v>193</v>
      </c>
      <c r="C35" s="173" t="s">
        <v>194</v>
      </c>
      <c r="D35" s="170" t="s">
        <v>195</v>
      </c>
      <c r="E35" s="132">
        <v>1</v>
      </c>
      <c r="F35" s="132">
        <f t="shared" si="0"/>
        <v>0.8</v>
      </c>
      <c r="G35" s="163" t="s">
        <v>272</v>
      </c>
      <c r="H35" s="174" t="s">
        <v>196</v>
      </c>
    </row>
    <row r="36" s="125" customFormat="1" ht="14" spans="1:8">
      <c r="A36" s="140"/>
      <c r="B36" s="176"/>
      <c r="C36" s="169" t="s">
        <v>197</v>
      </c>
      <c r="D36" s="170" t="s">
        <v>198</v>
      </c>
      <c r="E36" s="132">
        <v>1</v>
      </c>
      <c r="F36" s="132">
        <f t="shared" si="0"/>
        <v>0.8</v>
      </c>
      <c r="G36" s="164"/>
      <c r="H36" s="174" t="s">
        <v>199</v>
      </c>
    </row>
    <row r="37" s="125" customFormat="1" ht="14" spans="1:8">
      <c r="A37" s="142"/>
      <c r="B37" s="173"/>
      <c r="C37" s="173"/>
      <c r="D37" s="170" t="s">
        <v>200</v>
      </c>
      <c r="E37" s="132">
        <v>1</v>
      </c>
      <c r="F37" s="132">
        <f t="shared" si="0"/>
        <v>0.8</v>
      </c>
      <c r="G37" s="165"/>
      <c r="H37" s="174" t="s">
        <v>201</v>
      </c>
    </row>
    <row r="38" s="125" customFormat="1" ht="28" spans="1:8">
      <c r="A38" s="131" t="s">
        <v>202</v>
      </c>
      <c r="B38" s="131" t="s">
        <v>203</v>
      </c>
      <c r="C38" s="152" t="s">
        <v>204</v>
      </c>
      <c r="D38" s="152" t="s">
        <v>205</v>
      </c>
      <c r="E38" s="132">
        <v>6</v>
      </c>
      <c r="F38" s="132">
        <f>E38*0.75</f>
        <v>4.5</v>
      </c>
      <c r="G38" s="163" t="s">
        <v>289</v>
      </c>
      <c r="H38" s="195" t="s">
        <v>207</v>
      </c>
    </row>
    <row r="39" s="125" customFormat="1" ht="14" spans="1:8">
      <c r="A39" s="132"/>
      <c r="B39" s="132"/>
      <c r="C39" s="152" t="s">
        <v>208</v>
      </c>
      <c r="D39" s="152" t="s">
        <v>209</v>
      </c>
      <c r="E39" s="132">
        <v>6</v>
      </c>
      <c r="F39" s="132">
        <f t="shared" ref="F39:F47" si="1">E39*0.75</f>
        <v>4.5</v>
      </c>
      <c r="G39" s="191"/>
      <c r="H39" s="196"/>
    </row>
    <row r="40" s="125" customFormat="1" ht="113.5" customHeight="1" spans="1:8">
      <c r="A40" s="132"/>
      <c r="B40" s="131" t="s">
        <v>210</v>
      </c>
      <c r="C40" s="178" t="s">
        <v>211</v>
      </c>
      <c r="D40" s="177" t="s">
        <v>212</v>
      </c>
      <c r="E40" s="151">
        <v>16</v>
      </c>
      <c r="F40" s="132">
        <f t="shared" si="1"/>
        <v>12</v>
      </c>
      <c r="G40" s="163" t="s">
        <v>289</v>
      </c>
      <c r="H40" s="143" t="s">
        <v>214</v>
      </c>
    </row>
    <row r="41" s="125" customFormat="1" ht="70" spans="1:8">
      <c r="A41" s="132"/>
      <c r="B41" s="131" t="s">
        <v>215</v>
      </c>
      <c r="C41" s="131" t="s">
        <v>216</v>
      </c>
      <c r="D41" s="152" t="s">
        <v>217</v>
      </c>
      <c r="E41" s="131">
        <v>12</v>
      </c>
      <c r="F41" s="132">
        <f t="shared" si="1"/>
        <v>9</v>
      </c>
      <c r="G41" s="163" t="s">
        <v>289</v>
      </c>
      <c r="H41" s="143" t="s">
        <v>218</v>
      </c>
    </row>
    <row r="42" s="125" customFormat="1" ht="84" spans="1:8">
      <c r="A42" s="132"/>
      <c r="B42" s="131" t="s">
        <v>219</v>
      </c>
      <c r="C42" s="132" t="s">
        <v>220</v>
      </c>
      <c r="D42" s="170" t="s">
        <v>221</v>
      </c>
      <c r="E42" s="132">
        <v>5</v>
      </c>
      <c r="F42" s="132">
        <f t="shared" si="1"/>
        <v>3.75</v>
      </c>
      <c r="G42" s="172" t="s">
        <v>289</v>
      </c>
      <c r="H42" s="137" t="s">
        <v>222</v>
      </c>
    </row>
    <row r="43" s="125" customFormat="1" ht="42" spans="1:8">
      <c r="A43" s="139" t="s">
        <v>223</v>
      </c>
      <c r="B43" s="132" t="s">
        <v>224</v>
      </c>
      <c r="C43" s="180" t="s">
        <v>225</v>
      </c>
      <c r="D43" s="170" t="s">
        <v>226</v>
      </c>
      <c r="E43" s="151">
        <v>4</v>
      </c>
      <c r="F43" s="132">
        <f t="shared" si="1"/>
        <v>3</v>
      </c>
      <c r="G43" s="163" t="s">
        <v>289</v>
      </c>
      <c r="H43" s="143" t="s">
        <v>227</v>
      </c>
    </row>
    <row r="44" s="125" customFormat="1" ht="28" spans="1:8">
      <c r="A44" s="140"/>
      <c r="B44" s="132"/>
      <c r="C44" s="151" t="s">
        <v>228</v>
      </c>
      <c r="D44" s="170" t="s">
        <v>229</v>
      </c>
      <c r="E44" s="132">
        <v>4</v>
      </c>
      <c r="F44" s="132">
        <f t="shared" si="1"/>
        <v>3</v>
      </c>
      <c r="G44" s="191"/>
      <c r="H44" s="137" t="s">
        <v>230</v>
      </c>
    </row>
    <row r="45" s="125" customFormat="1" ht="42" spans="1:8">
      <c r="A45" s="140"/>
      <c r="B45" s="132"/>
      <c r="C45" s="180" t="s">
        <v>231</v>
      </c>
      <c r="D45" s="170" t="s">
        <v>232</v>
      </c>
      <c r="E45" s="132">
        <v>4</v>
      </c>
      <c r="F45" s="132">
        <f t="shared" si="1"/>
        <v>3</v>
      </c>
      <c r="G45" s="192"/>
      <c r="H45" s="137" t="s">
        <v>233</v>
      </c>
    </row>
    <row r="46" s="125" customFormat="1" ht="22.5" customHeight="1" spans="1:8">
      <c r="A46" s="140"/>
      <c r="B46" s="132" t="s">
        <v>234</v>
      </c>
      <c r="C46" s="132" t="s">
        <v>234</v>
      </c>
      <c r="D46" s="138" t="s">
        <v>235</v>
      </c>
      <c r="E46" s="132">
        <v>1.5</v>
      </c>
      <c r="F46" s="132">
        <f t="shared" si="1"/>
        <v>1.125</v>
      </c>
      <c r="G46" s="163" t="s">
        <v>289</v>
      </c>
      <c r="H46" s="143" t="s">
        <v>236</v>
      </c>
    </row>
    <row r="47" s="125" customFormat="1" ht="22.5" customHeight="1" spans="1:8">
      <c r="A47" s="142"/>
      <c r="B47" s="132"/>
      <c r="C47" s="132"/>
      <c r="D47" s="138" t="s">
        <v>237</v>
      </c>
      <c r="E47" s="132">
        <v>1.5</v>
      </c>
      <c r="F47" s="132">
        <f t="shared" si="1"/>
        <v>1.125</v>
      </c>
      <c r="G47" s="192"/>
      <c r="H47" s="153"/>
    </row>
    <row r="48" s="125" customFormat="1" ht="14" spans="1:8">
      <c r="A48" s="132" t="s">
        <v>238</v>
      </c>
      <c r="B48" s="132" t="s">
        <v>239</v>
      </c>
      <c r="C48" s="132" t="s">
        <v>239</v>
      </c>
      <c r="D48" s="137"/>
      <c r="E48" s="132">
        <f>SUM(E4:E47)</f>
        <v>100</v>
      </c>
      <c r="F48" s="181">
        <f>SUM(F4:F47)</f>
        <v>74.6</v>
      </c>
      <c r="G48" s="181"/>
      <c r="H48" s="137"/>
    </row>
    <row r="49" s="156" customFormat="1" ht="15" spans="1:8">
      <c r="A49" s="182" t="s">
        <v>244</v>
      </c>
      <c r="B49" s="183"/>
      <c r="C49" s="183"/>
      <c r="D49" s="183"/>
      <c r="E49" s="183"/>
      <c r="F49" s="184"/>
      <c r="G49" s="184"/>
      <c r="H49" s="183"/>
    </row>
    <row r="51" spans="1:8">
      <c r="A51" s="187" t="s">
        <v>241</v>
      </c>
      <c r="D51" s="190" t="s">
        <v>242</v>
      </c>
      <c r="F51" s="188"/>
      <c r="G51" s="188"/>
      <c r="H51" s="189" t="s">
        <v>243</v>
      </c>
    </row>
  </sheetData>
  <mergeCells count="38">
    <mergeCell ref="A2:H2"/>
    <mergeCell ref="A4:A18"/>
    <mergeCell ref="A19:A37"/>
    <mergeCell ref="A38:A42"/>
    <mergeCell ref="A43:A47"/>
    <mergeCell ref="B4:B10"/>
    <mergeCell ref="B11:B15"/>
    <mergeCell ref="B16:B18"/>
    <mergeCell ref="B19:B24"/>
    <mergeCell ref="B25:B34"/>
    <mergeCell ref="B35:B37"/>
    <mergeCell ref="B38:B39"/>
    <mergeCell ref="B43:B45"/>
    <mergeCell ref="B46:B47"/>
    <mergeCell ref="C4:C7"/>
    <mergeCell ref="C8:C10"/>
    <mergeCell ref="C11:C12"/>
    <mergeCell ref="C13:C15"/>
    <mergeCell ref="C16:C18"/>
    <mergeCell ref="C21:C24"/>
    <mergeCell ref="C25:C27"/>
    <mergeCell ref="C28:C32"/>
    <mergeCell ref="C33:C34"/>
    <mergeCell ref="C36:C37"/>
    <mergeCell ref="C46:C47"/>
    <mergeCell ref="G4:G10"/>
    <mergeCell ref="G11:G15"/>
    <mergeCell ref="G16:G18"/>
    <mergeCell ref="G19:G24"/>
    <mergeCell ref="G25:G27"/>
    <mergeCell ref="G28:G32"/>
    <mergeCell ref="G33:G34"/>
    <mergeCell ref="G35:G37"/>
    <mergeCell ref="G38:G39"/>
    <mergeCell ref="G43:G45"/>
    <mergeCell ref="G46:G47"/>
    <mergeCell ref="H38:H39"/>
    <mergeCell ref="H46:H47"/>
  </mergeCells>
  <pageMargins left="0.7" right="0.7" top="0.75" bottom="0.75" header="0.3" footer="0.3"/>
  <pageSetup paperSize="9" scale="65"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7"/>
  <sheetViews>
    <sheetView topLeftCell="A46" workbookViewId="0">
      <selection activeCell="G46" sqref="G46"/>
    </sheetView>
  </sheetViews>
  <sheetFormatPr defaultColWidth="8.90909090909091" defaultRowHeight="15.5"/>
  <cols>
    <col min="1" max="2" width="8.90909090909091" style="124"/>
    <col min="3" max="3" width="10.4545454545455" style="124" customWidth="1"/>
    <col min="4" max="4" width="31.2727272727273" style="124" customWidth="1"/>
    <col min="5" max="5" width="7" style="126" customWidth="1"/>
    <col min="6" max="6" width="7.45454545454545" style="157" customWidth="1"/>
    <col min="7" max="7" width="23.3636363636364" style="157" customWidth="1"/>
    <col min="8" max="8" width="27.7272727272727" style="124" customWidth="1"/>
    <col min="9" max="9" width="13.2727272727273" style="124" customWidth="1"/>
    <col min="10" max="250" width="8.90909090909091" style="124"/>
    <col min="251" max="251" width="10.4545454545455" style="124" customWidth="1"/>
    <col min="252" max="252" width="22.4545454545455" style="124" customWidth="1"/>
    <col min="253" max="253" width="7" style="124" customWidth="1"/>
    <col min="254" max="254" width="7.45454545454545" style="124" customWidth="1"/>
    <col min="255" max="255" width="22.9090909090909" style="124" customWidth="1"/>
    <col min="256" max="256" width="33.9090909090909" style="124" customWidth="1"/>
    <col min="257" max="506" width="8.90909090909091" style="124"/>
    <col min="507" max="507" width="10.4545454545455" style="124" customWidth="1"/>
    <col min="508" max="508" width="22.4545454545455" style="124" customWidth="1"/>
    <col min="509" max="509" width="7" style="124" customWidth="1"/>
    <col min="510" max="510" width="7.45454545454545" style="124" customWidth="1"/>
    <col min="511" max="511" width="22.9090909090909" style="124" customWidth="1"/>
    <col min="512" max="512" width="33.9090909090909" style="124" customWidth="1"/>
    <col min="513" max="762" width="8.90909090909091" style="124"/>
    <col min="763" max="763" width="10.4545454545455" style="124" customWidth="1"/>
    <col min="764" max="764" width="22.4545454545455" style="124" customWidth="1"/>
    <col min="765" max="765" width="7" style="124" customWidth="1"/>
    <col min="766" max="766" width="7.45454545454545" style="124" customWidth="1"/>
    <col min="767" max="767" width="22.9090909090909" style="124" customWidth="1"/>
    <col min="768" max="768" width="33.9090909090909" style="124" customWidth="1"/>
    <col min="769" max="1018" width="8.90909090909091" style="124"/>
    <col min="1019" max="1019" width="10.4545454545455" style="124" customWidth="1"/>
    <col min="1020" max="1020" width="22.4545454545455" style="124" customWidth="1"/>
    <col min="1021" max="1021" width="7" style="124" customWidth="1"/>
    <col min="1022" max="1022" width="7.45454545454545" style="124" customWidth="1"/>
    <col min="1023" max="1023" width="22.9090909090909" style="124" customWidth="1"/>
    <col min="1024" max="1024" width="33.9090909090909" style="124" customWidth="1"/>
    <col min="1025" max="1274" width="8.90909090909091" style="124"/>
    <col min="1275" max="1275" width="10.4545454545455" style="124" customWidth="1"/>
    <col min="1276" max="1276" width="22.4545454545455" style="124" customWidth="1"/>
    <col min="1277" max="1277" width="7" style="124" customWidth="1"/>
    <col min="1278" max="1278" width="7.45454545454545" style="124" customWidth="1"/>
    <col min="1279" max="1279" width="22.9090909090909" style="124" customWidth="1"/>
    <col min="1280" max="1280" width="33.9090909090909" style="124" customWidth="1"/>
    <col min="1281" max="1530" width="8.90909090909091" style="124"/>
    <col min="1531" max="1531" width="10.4545454545455" style="124" customWidth="1"/>
    <col min="1532" max="1532" width="22.4545454545455" style="124" customWidth="1"/>
    <col min="1533" max="1533" width="7" style="124" customWidth="1"/>
    <col min="1534" max="1534" width="7.45454545454545" style="124" customWidth="1"/>
    <col min="1535" max="1535" width="22.9090909090909" style="124" customWidth="1"/>
    <col min="1536" max="1536" width="33.9090909090909" style="124" customWidth="1"/>
    <col min="1537" max="1786" width="8.90909090909091" style="124"/>
    <col min="1787" max="1787" width="10.4545454545455" style="124" customWidth="1"/>
    <col min="1788" max="1788" width="22.4545454545455" style="124" customWidth="1"/>
    <col min="1789" max="1789" width="7" style="124" customWidth="1"/>
    <col min="1790" max="1790" width="7.45454545454545" style="124" customWidth="1"/>
    <col min="1791" max="1791" width="22.9090909090909" style="124" customWidth="1"/>
    <col min="1792" max="1792" width="33.9090909090909" style="124" customWidth="1"/>
    <col min="1793" max="2042" width="8.90909090909091" style="124"/>
    <col min="2043" max="2043" width="10.4545454545455" style="124" customWidth="1"/>
    <col min="2044" max="2044" width="22.4545454545455" style="124" customWidth="1"/>
    <col min="2045" max="2045" width="7" style="124" customWidth="1"/>
    <col min="2046" max="2046" width="7.45454545454545" style="124" customWidth="1"/>
    <col min="2047" max="2047" width="22.9090909090909" style="124" customWidth="1"/>
    <col min="2048" max="2048" width="33.9090909090909" style="124" customWidth="1"/>
    <col min="2049" max="2298" width="8.90909090909091" style="124"/>
    <col min="2299" max="2299" width="10.4545454545455" style="124" customWidth="1"/>
    <col min="2300" max="2300" width="22.4545454545455" style="124" customWidth="1"/>
    <col min="2301" max="2301" width="7" style="124" customWidth="1"/>
    <col min="2302" max="2302" width="7.45454545454545" style="124" customWidth="1"/>
    <col min="2303" max="2303" width="22.9090909090909" style="124" customWidth="1"/>
    <col min="2304" max="2304" width="33.9090909090909" style="124" customWidth="1"/>
    <col min="2305" max="2554" width="8.90909090909091" style="124"/>
    <col min="2555" max="2555" width="10.4545454545455" style="124" customWidth="1"/>
    <col min="2556" max="2556" width="22.4545454545455" style="124" customWidth="1"/>
    <col min="2557" max="2557" width="7" style="124" customWidth="1"/>
    <col min="2558" max="2558" width="7.45454545454545" style="124" customWidth="1"/>
    <col min="2559" max="2559" width="22.9090909090909" style="124" customWidth="1"/>
    <col min="2560" max="2560" width="33.9090909090909" style="124" customWidth="1"/>
    <col min="2561" max="2810" width="8.90909090909091" style="124"/>
    <col min="2811" max="2811" width="10.4545454545455" style="124" customWidth="1"/>
    <col min="2812" max="2812" width="22.4545454545455" style="124" customWidth="1"/>
    <col min="2813" max="2813" width="7" style="124" customWidth="1"/>
    <col min="2814" max="2814" width="7.45454545454545" style="124" customWidth="1"/>
    <col min="2815" max="2815" width="22.9090909090909" style="124" customWidth="1"/>
    <col min="2816" max="2816" width="33.9090909090909" style="124" customWidth="1"/>
    <col min="2817" max="3066" width="8.90909090909091" style="124"/>
    <col min="3067" max="3067" width="10.4545454545455" style="124" customWidth="1"/>
    <col min="3068" max="3068" width="22.4545454545455" style="124" customWidth="1"/>
    <col min="3069" max="3069" width="7" style="124" customWidth="1"/>
    <col min="3070" max="3070" width="7.45454545454545" style="124" customWidth="1"/>
    <col min="3071" max="3071" width="22.9090909090909" style="124" customWidth="1"/>
    <col min="3072" max="3072" width="33.9090909090909" style="124" customWidth="1"/>
    <col min="3073" max="3322" width="8.90909090909091" style="124"/>
    <col min="3323" max="3323" width="10.4545454545455" style="124" customWidth="1"/>
    <col min="3324" max="3324" width="22.4545454545455" style="124" customWidth="1"/>
    <col min="3325" max="3325" width="7" style="124" customWidth="1"/>
    <col min="3326" max="3326" width="7.45454545454545" style="124" customWidth="1"/>
    <col min="3327" max="3327" width="22.9090909090909" style="124" customWidth="1"/>
    <col min="3328" max="3328" width="33.9090909090909" style="124" customWidth="1"/>
    <col min="3329" max="3578" width="8.90909090909091" style="124"/>
    <col min="3579" max="3579" width="10.4545454545455" style="124" customWidth="1"/>
    <col min="3580" max="3580" width="22.4545454545455" style="124" customWidth="1"/>
    <col min="3581" max="3581" width="7" style="124" customWidth="1"/>
    <col min="3582" max="3582" width="7.45454545454545" style="124" customWidth="1"/>
    <col min="3583" max="3583" width="22.9090909090909" style="124" customWidth="1"/>
    <col min="3584" max="3584" width="33.9090909090909" style="124" customWidth="1"/>
    <col min="3585" max="3834" width="8.90909090909091" style="124"/>
    <col min="3835" max="3835" width="10.4545454545455" style="124" customWidth="1"/>
    <col min="3836" max="3836" width="22.4545454545455" style="124" customWidth="1"/>
    <col min="3837" max="3837" width="7" style="124" customWidth="1"/>
    <col min="3838" max="3838" width="7.45454545454545" style="124" customWidth="1"/>
    <col min="3839" max="3839" width="22.9090909090909" style="124" customWidth="1"/>
    <col min="3840" max="3840" width="33.9090909090909" style="124" customWidth="1"/>
    <col min="3841" max="4090" width="8.90909090909091" style="124"/>
    <col min="4091" max="4091" width="10.4545454545455" style="124" customWidth="1"/>
    <col min="4092" max="4092" width="22.4545454545455" style="124" customWidth="1"/>
    <col min="4093" max="4093" width="7" style="124" customWidth="1"/>
    <col min="4094" max="4094" width="7.45454545454545" style="124" customWidth="1"/>
    <col min="4095" max="4095" width="22.9090909090909" style="124" customWidth="1"/>
    <col min="4096" max="4096" width="33.9090909090909" style="124" customWidth="1"/>
    <col min="4097" max="4346" width="8.90909090909091" style="124"/>
    <col min="4347" max="4347" width="10.4545454545455" style="124" customWidth="1"/>
    <col min="4348" max="4348" width="22.4545454545455" style="124" customWidth="1"/>
    <col min="4349" max="4349" width="7" style="124" customWidth="1"/>
    <col min="4350" max="4350" width="7.45454545454545" style="124" customWidth="1"/>
    <col min="4351" max="4351" width="22.9090909090909" style="124" customWidth="1"/>
    <col min="4352" max="4352" width="33.9090909090909" style="124" customWidth="1"/>
    <col min="4353" max="4602" width="8.90909090909091" style="124"/>
    <col min="4603" max="4603" width="10.4545454545455" style="124" customWidth="1"/>
    <col min="4604" max="4604" width="22.4545454545455" style="124" customWidth="1"/>
    <col min="4605" max="4605" width="7" style="124" customWidth="1"/>
    <col min="4606" max="4606" width="7.45454545454545" style="124" customWidth="1"/>
    <col min="4607" max="4607" width="22.9090909090909" style="124" customWidth="1"/>
    <col min="4608" max="4608" width="33.9090909090909" style="124" customWidth="1"/>
    <col min="4609" max="4858" width="8.90909090909091" style="124"/>
    <col min="4859" max="4859" width="10.4545454545455" style="124" customWidth="1"/>
    <col min="4860" max="4860" width="22.4545454545455" style="124" customWidth="1"/>
    <col min="4861" max="4861" width="7" style="124" customWidth="1"/>
    <col min="4862" max="4862" width="7.45454545454545" style="124" customWidth="1"/>
    <col min="4863" max="4863" width="22.9090909090909" style="124" customWidth="1"/>
    <col min="4864" max="4864" width="33.9090909090909" style="124" customWidth="1"/>
    <col min="4865" max="5114" width="8.90909090909091" style="124"/>
    <col min="5115" max="5115" width="10.4545454545455" style="124" customWidth="1"/>
    <col min="5116" max="5116" width="22.4545454545455" style="124" customWidth="1"/>
    <col min="5117" max="5117" width="7" style="124" customWidth="1"/>
    <col min="5118" max="5118" width="7.45454545454545" style="124" customWidth="1"/>
    <col min="5119" max="5119" width="22.9090909090909" style="124" customWidth="1"/>
    <col min="5120" max="5120" width="33.9090909090909" style="124" customWidth="1"/>
    <col min="5121" max="5370" width="8.90909090909091" style="124"/>
    <col min="5371" max="5371" width="10.4545454545455" style="124" customWidth="1"/>
    <col min="5372" max="5372" width="22.4545454545455" style="124" customWidth="1"/>
    <col min="5373" max="5373" width="7" style="124" customWidth="1"/>
    <col min="5374" max="5374" width="7.45454545454545" style="124" customWidth="1"/>
    <col min="5375" max="5375" width="22.9090909090909" style="124" customWidth="1"/>
    <col min="5376" max="5376" width="33.9090909090909" style="124" customWidth="1"/>
    <col min="5377" max="5626" width="8.90909090909091" style="124"/>
    <col min="5627" max="5627" width="10.4545454545455" style="124" customWidth="1"/>
    <col min="5628" max="5628" width="22.4545454545455" style="124" customWidth="1"/>
    <col min="5629" max="5629" width="7" style="124" customWidth="1"/>
    <col min="5630" max="5630" width="7.45454545454545" style="124" customWidth="1"/>
    <col min="5631" max="5631" width="22.9090909090909" style="124" customWidth="1"/>
    <col min="5632" max="5632" width="33.9090909090909" style="124" customWidth="1"/>
    <col min="5633" max="5882" width="8.90909090909091" style="124"/>
    <col min="5883" max="5883" width="10.4545454545455" style="124" customWidth="1"/>
    <col min="5884" max="5884" width="22.4545454545455" style="124" customWidth="1"/>
    <col min="5885" max="5885" width="7" style="124" customWidth="1"/>
    <col min="5886" max="5886" width="7.45454545454545" style="124" customWidth="1"/>
    <col min="5887" max="5887" width="22.9090909090909" style="124" customWidth="1"/>
    <col min="5888" max="5888" width="33.9090909090909" style="124" customWidth="1"/>
    <col min="5889" max="6138" width="8.90909090909091" style="124"/>
    <col min="6139" max="6139" width="10.4545454545455" style="124" customWidth="1"/>
    <col min="6140" max="6140" width="22.4545454545455" style="124" customWidth="1"/>
    <col min="6141" max="6141" width="7" style="124" customWidth="1"/>
    <col min="6142" max="6142" width="7.45454545454545" style="124" customWidth="1"/>
    <col min="6143" max="6143" width="22.9090909090909" style="124" customWidth="1"/>
    <col min="6144" max="6144" width="33.9090909090909" style="124" customWidth="1"/>
    <col min="6145" max="6394" width="8.90909090909091" style="124"/>
    <col min="6395" max="6395" width="10.4545454545455" style="124" customWidth="1"/>
    <col min="6396" max="6396" width="22.4545454545455" style="124" customWidth="1"/>
    <col min="6397" max="6397" width="7" style="124" customWidth="1"/>
    <col min="6398" max="6398" width="7.45454545454545" style="124" customWidth="1"/>
    <col min="6399" max="6399" width="22.9090909090909" style="124" customWidth="1"/>
    <col min="6400" max="6400" width="33.9090909090909" style="124" customWidth="1"/>
    <col min="6401" max="6650" width="8.90909090909091" style="124"/>
    <col min="6651" max="6651" width="10.4545454545455" style="124" customWidth="1"/>
    <col min="6652" max="6652" width="22.4545454545455" style="124" customWidth="1"/>
    <col min="6653" max="6653" width="7" style="124" customWidth="1"/>
    <col min="6654" max="6654" width="7.45454545454545" style="124" customWidth="1"/>
    <col min="6655" max="6655" width="22.9090909090909" style="124" customWidth="1"/>
    <col min="6656" max="6656" width="33.9090909090909" style="124" customWidth="1"/>
    <col min="6657" max="6906" width="8.90909090909091" style="124"/>
    <col min="6907" max="6907" width="10.4545454545455" style="124" customWidth="1"/>
    <col min="6908" max="6908" width="22.4545454545455" style="124" customWidth="1"/>
    <col min="6909" max="6909" width="7" style="124" customWidth="1"/>
    <col min="6910" max="6910" width="7.45454545454545" style="124" customWidth="1"/>
    <col min="6911" max="6911" width="22.9090909090909" style="124" customWidth="1"/>
    <col min="6912" max="6912" width="33.9090909090909" style="124" customWidth="1"/>
    <col min="6913" max="7162" width="8.90909090909091" style="124"/>
    <col min="7163" max="7163" width="10.4545454545455" style="124" customWidth="1"/>
    <col min="7164" max="7164" width="22.4545454545455" style="124" customWidth="1"/>
    <col min="7165" max="7165" width="7" style="124" customWidth="1"/>
    <col min="7166" max="7166" width="7.45454545454545" style="124" customWidth="1"/>
    <col min="7167" max="7167" width="22.9090909090909" style="124" customWidth="1"/>
    <col min="7168" max="7168" width="33.9090909090909" style="124" customWidth="1"/>
    <col min="7169" max="7418" width="8.90909090909091" style="124"/>
    <col min="7419" max="7419" width="10.4545454545455" style="124" customWidth="1"/>
    <col min="7420" max="7420" width="22.4545454545455" style="124" customWidth="1"/>
    <col min="7421" max="7421" width="7" style="124" customWidth="1"/>
    <col min="7422" max="7422" width="7.45454545454545" style="124" customWidth="1"/>
    <col min="7423" max="7423" width="22.9090909090909" style="124" customWidth="1"/>
    <col min="7424" max="7424" width="33.9090909090909" style="124" customWidth="1"/>
    <col min="7425" max="7674" width="8.90909090909091" style="124"/>
    <col min="7675" max="7675" width="10.4545454545455" style="124" customWidth="1"/>
    <col min="7676" max="7676" width="22.4545454545455" style="124" customWidth="1"/>
    <col min="7677" max="7677" width="7" style="124" customWidth="1"/>
    <col min="7678" max="7678" width="7.45454545454545" style="124" customWidth="1"/>
    <col min="7679" max="7679" width="22.9090909090909" style="124" customWidth="1"/>
    <col min="7680" max="7680" width="33.9090909090909" style="124" customWidth="1"/>
    <col min="7681" max="7930" width="8.90909090909091" style="124"/>
    <col min="7931" max="7931" width="10.4545454545455" style="124" customWidth="1"/>
    <col min="7932" max="7932" width="22.4545454545455" style="124" customWidth="1"/>
    <col min="7933" max="7933" width="7" style="124" customWidth="1"/>
    <col min="7934" max="7934" width="7.45454545454545" style="124" customWidth="1"/>
    <col min="7935" max="7935" width="22.9090909090909" style="124" customWidth="1"/>
    <col min="7936" max="7936" width="33.9090909090909" style="124" customWidth="1"/>
    <col min="7937" max="8186" width="8.90909090909091" style="124"/>
    <col min="8187" max="8187" width="10.4545454545455" style="124" customWidth="1"/>
    <col min="8188" max="8188" width="22.4545454545455" style="124" customWidth="1"/>
    <col min="8189" max="8189" width="7" style="124" customWidth="1"/>
    <col min="8190" max="8190" width="7.45454545454545" style="124" customWidth="1"/>
    <col min="8191" max="8191" width="22.9090909090909" style="124" customWidth="1"/>
    <col min="8192" max="8192" width="33.9090909090909" style="124" customWidth="1"/>
    <col min="8193" max="8442" width="8.90909090909091" style="124"/>
    <col min="8443" max="8443" width="10.4545454545455" style="124" customWidth="1"/>
    <col min="8444" max="8444" width="22.4545454545455" style="124" customWidth="1"/>
    <col min="8445" max="8445" width="7" style="124" customWidth="1"/>
    <col min="8446" max="8446" width="7.45454545454545" style="124" customWidth="1"/>
    <col min="8447" max="8447" width="22.9090909090909" style="124" customWidth="1"/>
    <col min="8448" max="8448" width="33.9090909090909" style="124" customWidth="1"/>
    <col min="8449" max="8698" width="8.90909090909091" style="124"/>
    <col min="8699" max="8699" width="10.4545454545455" style="124" customWidth="1"/>
    <col min="8700" max="8700" width="22.4545454545455" style="124" customWidth="1"/>
    <col min="8701" max="8701" width="7" style="124" customWidth="1"/>
    <col min="8702" max="8702" width="7.45454545454545" style="124" customWidth="1"/>
    <col min="8703" max="8703" width="22.9090909090909" style="124" customWidth="1"/>
    <col min="8704" max="8704" width="33.9090909090909" style="124" customWidth="1"/>
    <col min="8705" max="8954" width="8.90909090909091" style="124"/>
    <col min="8955" max="8955" width="10.4545454545455" style="124" customWidth="1"/>
    <col min="8956" max="8956" width="22.4545454545455" style="124" customWidth="1"/>
    <col min="8957" max="8957" width="7" style="124" customWidth="1"/>
    <col min="8958" max="8958" width="7.45454545454545" style="124" customWidth="1"/>
    <col min="8959" max="8959" width="22.9090909090909" style="124" customWidth="1"/>
    <col min="8960" max="8960" width="33.9090909090909" style="124" customWidth="1"/>
    <col min="8961" max="9210" width="8.90909090909091" style="124"/>
    <col min="9211" max="9211" width="10.4545454545455" style="124" customWidth="1"/>
    <col min="9212" max="9212" width="22.4545454545455" style="124" customWidth="1"/>
    <col min="9213" max="9213" width="7" style="124" customWidth="1"/>
    <col min="9214" max="9214" width="7.45454545454545" style="124" customWidth="1"/>
    <col min="9215" max="9215" width="22.9090909090909" style="124" customWidth="1"/>
    <col min="9216" max="9216" width="33.9090909090909" style="124" customWidth="1"/>
    <col min="9217" max="9466" width="8.90909090909091" style="124"/>
    <col min="9467" max="9467" width="10.4545454545455" style="124" customWidth="1"/>
    <col min="9468" max="9468" width="22.4545454545455" style="124" customWidth="1"/>
    <col min="9469" max="9469" width="7" style="124" customWidth="1"/>
    <col min="9470" max="9470" width="7.45454545454545" style="124" customWidth="1"/>
    <col min="9471" max="9471" width="22.9090909090909" style="124" customWidth="1"/>
    <col min="9472" max="9472" width="33.9090909090909" style="124" customWidth="1"/>
    <col min="9473" max="9722" width="8.90909090909091" style="124"/>
    <col min="9723" max="9723" width="10.4545454545455" style="124" customWidth="1"/>
    <col min="9724" max="9724" width="22.4545454545455" style="124" customWidth="1"/>
    <col min="9725" max="9725" width="7" style="124" customWidth="1"/>
    <col min="9726" max="9726" width="7.45454545454545" style="124" customWidth="1"/>
    <col min="9727" max="9727" width="22.9090909090909" style="124" customWidth="1"/>
    <col min="9728" max="9728" width="33.9090909090909" style="124" customWidth="1"/>
    <col min="9729" max="9978" width="8.90909090909091" style="124"/>
    <col min="9979" max="9979" width="10.4545454545455" style="124" customWidth="1"/>
    <col min="9980" max="9980" width="22.4545454545455" style="124" customWidth="1"/>
    <col min="9981" max="9981" width="7" style="124" customWidth="1"/>
    <col min="9982" max="9982" width="7.45454545454545" style="124" customWidth="1"/>
    <col min="9983" max="9983" width="22.9090909090909" style="124" customWidth="1"/>
    <col min="9984" max="9984" width="33.9090909090909" style="124" customWidth="1"/>
    <col min="9985" max="10234" width="8.90909090909091" style="124"/>
    <col min="10235" max="10235" width="10.4545454545455" style="124" customWidth="1"/>
    <col min="10236" max="10236" width="22.4545454545455" style="124" customWidth="1"/>
    <col min="10237" max="10237" width="7" style="124" customWidth="1"/>
    <col min="10238" max="10238" width="7.45454545454545" style="124" customWidth="1"/>
    <col min="10239" max="10239" width="22.9090909090909" style="124" customWidth="1"/>
    <col min="10240" max="10240" width="33.9090909090909" style="124" customWidth="1"/>
    <col min="10241" max="10490" width="8.90909090909091" style="124"/>
    <col min="10491" max="10491" width="10.4545454545455" style="124" customWidth="1"/>
    <col min="10492" max="10492" width="22.4545454545455" style="124" customWidth="1"/>
    <col min="10493" max="10493" width="7" style="124" customWidth="1"/>
    <col min="10494" max="10494" width="7.45454545454545" style="124" customWidth="1"/>
    <col min="10495" max="10495" width="22.9090909090909" style="124" customWidth="1"/>
    <col min="10496" max="10496" width="33.9090909090909" style="124" customWidth="1"/>
    <col min="10497" max="10746" width="8.90909090909091" style="124"/>
    <col min="10747" max="10747" width="10.4545454545455" style="124" customWidth="1"/>
    <col min="10748" max="10748" width="22.4545454545455" style="124" customWidth="1"/>
    <col min="10749" max="10749" width="7" style="124" customWidth="1"/>
    <col min="10750" max="10750" width="7.45454545454545" style="124" customWidth="1"/>
    <col min="10751" max="10751" width="22.9090909090909" style="124" customWidth="1"/>
    <col min="10752" max="10752" width="33.9090909090909" style="124" customWidth="1"/>
    <col min="10753" max="11002" width="8.90909090909091" style="124"/>
    <col min="11003" max="11003" width="10.4545454545455" style="124" customWidth="1"/>
    <col min="11004" max="11004" width="22.4545454545455" style="124" customWidth="1"/>
    <col min="11005" max="11005" width="7" style="124" customWidth="1"/>
    <col min="11006" max="11006" width="7.45454545454545" style="124" customWidth="1"/>
    <col min="11007" max="11007" width="22.9090909090909" style="124" customWidth="1"/>
    <col min="11008" max="11008" width="33.9090909090909" style="124" customWidth="1"/>
    <col min="11009" max="11258" width="8.90909090909091" style="124"/>
    <col min="11259" max="11259" width="10.4545454545455" style="124" customWidth="1"/>
    <col min="11260" max="11260" width="22.4545454545455" style="124" customWidth="1"/>
    <col min="11261" max="11261" width="7" style="124" customWidth="1"/>
    <col min="11262" max="11262" width="7.45454545454545" style="124" customWidth="1"/>
    <col min="11263" max="11263" width="22.9090909090909" style="124" customWidth="1"/>
    <col min="11264" max="11264" width="33.9090909090909" style="124" customWidth="1"/>
    <col min="11265" max="11514" width="8.90909090909091" style="124"/>
    <col min="11515" max="11515" width="10.4545454545455" style="124" customWidth="1"/>
    <col min="11516" max="11516" width="22.4545454545455" style="124" customWidth="1"/>
    <col min="11517" max="11517" width="7" style="124" customWidth="1"/>
    <col min="11518" max="11518" width="7.45454545454545" style="124" customWidth="1"/>
    <col min="11519" max="11519" width="22.9090909090909" style="124" customWidth="1"/>
    <col min="11520" max="11520" width="33.9090909090909" style="124" customWidth="1"/>
    <col min="11521" max="11770" width="8.90909090909091" style="124"/>
    <col min="11771" max="11771" width="10.4545454545455" style="124" customWidth="1"/>
    <col min="11772" max="11772" width="22.4545454545455" style="124" customWidth="1"/>
    <col min="11773" max="11773" width="7" style="124" customWidth="1"/>
    <col min="11774" max="11774" width="7.45454545454545" style="124" customWidth="1"/>
    <col min="11775" max="11775" width="22.9090909090909" style="124" customWidth="1"/>
    <col min="11776" max="11776" width="33.9090909090909" style="124" customWidth="1"/>
    <col min="11777" max="12026" width="8.90909090909091" style="124"/>
    <col min="12027" max="12027" width="10.4545454545455" style="124" customWidth="1"/>
    <col min="12028" max="12028" width="22.4545454545455" style="124" customWidth="1"/>
    <col min="12029" max="12029" width="7" style="124" customWidth="1"/>
    <col min="12030" max="12030" width="7.45454545454545" style="124" customWidth="1"/>
    <col min="12031" max="12031" width="22.9090909090909" style="124" customWidth="1"/>
    <col min="12032" max="12032" width="33.9090909090909" style="124" customWidth="1"/>
    <col min="12033" max="12282" width="8.90909090909091" style="124"/>
    <col min="12283" max="12283" width="10.4545454545455" style="124" customWidth="1"/>
    <col min="12284" max="12284" width="22.4545454545455" style="124" customWidth="1"/>
    <col min="12285" max="12285" width="7" style="124" customWidth="1"/>
    <col min="12286" max="12286" width="7.45454545454545" style="124" customWidth="1"/>
    <col min="12287" max="12287" width="22.9090909090909" style="124" customWidth="1"/>
    <col min="12288" max="12288" width="33.9090909090909" style="124" customWidth="1"/>
    <col min="12289" max="12538" width="8.90909090909091" style="124"/>
    <col min="12539" max="12539" width="10.4545454545455" style="124" customWidth="1"/>
    <col min="12540" max="12540" width="22.4545454545455" style="124" customWidth="1"/>
    <col min="12541" max="12541" width="7" style="124" customWidth="1"/>
    <col min="12542" max="12542" width="7.45454545454545" style="124" customWidth="1"/>
    <col min="12543" max="12543" width="22.9090909090909" style="124" customWidth="1"/>
    <col min="12544" max="12544" width="33.9090909090909" style="124" customWidth="1"/>
    <col min="12545" max="12794" width="8.90909090909091" style="124"/>
    <col min="12795" max="12795" width="10.4545454545455" style="124" customWidth="1"/>
    <col min="12796" max="12796" width="22.4545454545455" style="124" customWidth="1"/>
    <col min="12797" max="12797" width="7" style="124" customWidth="1"/>
    <col min="12798" max="12798" width="7.45454545454545" style="124" customWidth="1"/>
    <col min="12799" max="12799" width="22.9090909090909" style="124" customWidth="1"/>
    <col min="12800" max="12800" width="33.9090909090909" style="124" customWidth="1"/>
    <col min="12801" max="13050" width="8.90909090909091" style="124"/>
    <col min="13051" max="13051" width="10.4545454545455" style="124" customWidth="1"/>
    <col min="13052" max="13052" width="22.4545454545455" style="124" customWidth="1"/>
    <col min="13053" max="13053" width="7" style="124" customWidth="1"/>
    <col min="13054" max="13054" width="7.45454545454545" style="124" customWidth="1"/>
    <col min="13055" max="13055" width="22.9090909090909" style="124" customWidth="1"/>
    <col min="13056" max="13056" width="33.9090909090909" style="124" customWidth="1"/>
    <col min="13057" max="13306" width="8.90909090909091" style="124"/>
    <col min="13307" max="13307" width="10.4545454545455" style="124" customWidth="1"/>
    <col min="13308" max="13308" width="22.4545454545455" style="124" customWidth="1"/>
    <col min="13309" max="13309" width="7" style="124" customWidth="1"/>
    <col min="13310" max="13310" width="7.45454545454545" style="124" customWidth="1"/>
    <col min="13311" max="13311" width="22.9090909090909" style="124" customWidth="1"/>
    <col min="13312" max="13312" width="33.9090909090909" style="124" customWidth="1"/>
    <col min="13313" max="13562" width="8.90909090909091" style="124"/>
    <col min="13563" max="13563" width="10.4545454545455" style="124" customWidth="1"/>
    <col min="13564" max="13564" width="22.4545454545455" style="124" customWidth="1"/>
    <col min="13565" max="13565" width="7" style="124" customWidth="1"/>
    <col min="13566" max="13566" width="7.45454545454545" style="124" customWidth="1"/>
    <col min="13567" max="13567" width="22.9090909090909" style="124" customWidth="1"/>
    <col min="13568" max="13568" width="33.9090909090909" style="124" customWidth="1"/>
    <col min="13569" max="13818" width="8.90909090909091" style="124"/>
    <col min="13819" max="13819" width="10.4545454545455" style="124" customWidth="1"/>
    <col min="13820" max="13820" width="22.4545454545455" style="124" customWidth="1"/>
    <col min="13821" max="13821" width="7" style="124" customWidth="1"/>
    <col min="13822" max="13822" width="7.45454545454545" style="124" customWidth="1"/>
    <col min="13823" max="13823" width="22.9090909090909" style="124" customWidth="1"/>
    <col min="13824" max="13824" width="33.9090909090909" style="124" customWidth="1"/>
    <col min="13825" max="14074" width="8.90909090909091" style="124"/>
    <col min="14075" max="14075" width="10.4545454545455" style="124" customWidth="1"/>
    <col min="14076" max="14076" width="22.4545454545455" style="124" customWidth="1"/>
    <col min="14077" max="14077" width="7" style="124" customWidth="1"/>
    <col min="14078" max="14078" width="7.45454545454545" style="124" customWidth="1"/>
    <col min="14079" max="14079" width="22.9090909090909" style="124" customWidth="1"/>
    <col min="14080" max="14080" width="33.9090909090909" style="124" customWidth="1"/>
    <col min="14081" max="14330" width="8.90909090909091" style="124"/>
    <col min="14331" max="14331" width="10.4545454545455" style="124" customWidth="1"/>
    <col min="14332" max="14332" width="22.4545454545455" style="124" customWidth="1"/>
    <col min="14333" max="14333" width="7" style="124" customWidth="1"/>
    <col min="14334" max="14334" width="7.45454545454545" style="124" customWidth="1"/>
    <col min="14335" max="14335" width="22.9090909090909" style="124" customWidth="1"/>
    <col min="14336" max="14336" width="33.9090909090909" style="124" customWidth="1"/>
    <col min="14337" max="14586" width="8.90909090909091" style="124"/>
    <col min="14587" max="14587" width="10.4545454545455" style="124" customWidth="1"/>
    <col min="14588" max="14588" width="22.4545454545455" style="124" customWidth="1"/>
    <col min="14589" max="14589" width="7" style="124" customWidth="1"/>
    <col min="14590" max="14590" width="7.45454545454545" style="124" customWidth="1"/>
    <col min="14591" max="14591" width="22.9090909090909" style="124" customWidth="1"/>
    <col min="14592" max="14592" width="33.9090909090909" style="124" customWidth="1"/>
    <col min="14593" max="14842" width="8.90909090909091" style="124"/>
    <col min="14843" max="14843" width="10.4545454545455" style="124" customWidth="1"/>
    <col min="14844" max="14844" width="22.4545454545455" style="124" customWidth="1"/>
    <col min="14845" max="14845" width="7" style="124" customWidth="1"/>
    <col min="14846" max="14846" width="7.45454545454545" style="124" customWidth="1"/>
    <col min="14847" max="14847" width="22.9090909090909" style="124" customWidth="1"/>
    <col min="14848" max="14848" width="33.9090909090909" style="124" customWidth="1"/>
    <col min="14849" max="15098" width="8.90909090909091" style="124"/>
    <col min="15099" max="15099" width="10.4545454545455" style="124" customWidth="1"/>
    <col min="15100" max="15100" width="22.4545454545455" style="124" customWidth="1"/>
    <col min="15101" max="15101" width="7" style="124" customWidth="1"/>
    <col min="15102" max="15102" width="7.45454545454545" style="124" customWidth="1"/>
    <col min="15103" max="15103" width="22.9090909090909" style="124" customWidth="1"/>
    <col min="15104" max="15104" width="33.9090909090909" style="124" customWidth="1"/>
    <col min="15105" max="15354" width="8.90909090909091" style="124"/>
    <col min="15355" max="15355" width="10.4545454545455" style="124" customWidth="1"/>
    <col min="15356" max="15356" width="22.4545454545455" style="124" customWidth="1"/>
    <col min="15357" max="15357" width="7" style="124" customWidth="1"/>
    <col min="15358" max="15358" width="7.45454545454545" style="124" customWidth="1"/>
    <col min="15359" max="15359" width="22.9090909090909" style="124" customWidth="1"/>
    <col min="15360" max="15360" width="33.9090909090909" style="124" customWidth="1"/>
    <col min="15361" max="15610" width="8.90909090909091" style="124"/>
    <col min="15611" max="15611" width="10.4545454545455" style="124" customWidth="1"/>
    <col min="15612" max="15612" width="22.4545454545455" style="124" customWidth="1"/>
    <col min="15613" max="15613" width="7" style="124" customWidth="1"/>
    <col min="15614" max="15614" width="7.45454545454545" style="124" customWidth="1"/>
    <col min="15615" max="15615" width="22.9090909090909" style="124" customWidth="1"/>
    <col min="15616" max="15616" width="33.9090909090909" style="124" customWidth="1"/>
    <col min="15617" max="15866" width="8.90909090909091" style="124"/>
    <col min="15867" max="15867" width="10.4545454545455" style="124" customWidth="1"/>
    <col min="15868" max="15868" width="22.4545454545455" style="124" customWidth="1"/>
    <col min="15869" max="15869" width="7" style="124" customWidth="1"/>
    <col min="15870" max="15870" width="7.45454545454545" style="124" customWidth="1"/>
    <col min="15871" max="15871" width="22.9090909090909" style="124" customWidth="1"/>
    <col min="15872" max="15872" width="33.9090909090909" style="124" customWidth="1"/>
    <col min="15873" max="16122" width="8.90909090909091" style="124"/>
    <col min="16123" max="16123" width="10.4545454545455" style="124" customWidth="1"/>
    <col min="16124" max="16124" width="22.4545454545455" style="124" customWidth="1"/>
    <col min="16125" max="16125" width="7" style="124" customWidth="1"/>
    <col min="16126" max="16126" width="7.45454545454545" style="124" customWidth="1"/>
    <col min="16127" max="16127" width="22.9090909090909" style="124" customWidth="1"/>
    <col min="16128" max="16128" width="33.9090909090909" style="124" customWidth="1"/>
    <col min="16129" max="16384" width="8.90909090909091" style="124"/>
  </cols>
  <sheetData>
    <row r="1" spans="1:9">
      <c r="A1" s="158" t="s">
        <v>102</v>
      </c>
      <c r="B1" s="128"/>
      <c r="H1" s="129"/>
    </row>
    <row r="2" ht="27.5" customHeight="1" spans="1:9">
      <c r="A2" s="130" t="s">
        <v>290</v>
      </c>
      <c r="B2" s="130"/>
      <c r="C2" s="130"/>
      <c r="D2" s="130"/>
      <c r="E2" s="130"/>
      <c r="F2" s="130"/>
      <c r="G2" s="130"/>
      <c r="H2" s="130"/>
    </row>
    <row r="3" s="125" customFormat="1" ht="14" spans="1:9">
      <c r="A3" s="159" t="s">
        <v>104</v>
      </c>
      <c r="B3" s="159" t="s">
        <v>105</v>
      </c>
      <c r="C3" s="159" t="s">
        <v>106</v>
      </c>
      <c r="D3" s="159" t="s">
        <v>107</v>
      </c>
      <c r="E3" s="160" t="s">
        <v>108</v>
      </c>
      <c r="F3" s="160" t="s">
        <v>109</v>
      </c>
      <c r="G3" s="160" t="s">
        <v>110</v>
      </c>
      <c r="H3" s="161" t="s">
        <v>111</v>
      </c>
    </row>
    <row r="4" s="125" customFormat="1" ht="70" spans="1:9">
      <c r="A4" s="131" t="s">
        <v>112</v>
      </c>
      <c r="B4" s="131" t="s">
        <v>113</v>
      </c>
      <c r="C4" s="131" t="s">
        <v>114</v>
      </c>
      <c r="D4" s="162" t="s">
        <v>115</v>
      </c>
      <c r="E4" s="132">
        <v>1</v>
      </c>
      <c r="F4" s="132">
        <v>1</v>
      </c>
      <c r="G4" s="132"/>
      <c r="H4" s="135" t="s">
        <v>117</v>
      </c>
    </row>
    <row r="5" s="125" customFormat="1" ht="28" spans="1:9">
      <c r="A5" s="131"/>
      <c r="B5" s="131"/>
      <c r="C5" s="131"/>
      <c r="D5" s="134" t="s">
        <v>118</v>
      </c>
      <c r="E5" s="132">
        <v>0.5</v>
      </c>
      <c r="F5" s="132">
        <v>0.5</v>
      </c>
      <c r="G5" s="132"/>
      <c r="H5" s="135" t="s">
        <v>119</v>
      </c>
    </row>
    <row r="6" s="125" customFormat="1" ht="98" spans="1:9">
      <c r="A6" s="131"/>
      <c r="B6" s="131"/>
      <c r="C6" s="131"/>
      <c r="D6" s="162" t="s">
        <v>120</v>
      </c>
      <c r="E6" s="136">
        <v>0.5</v>
      </c>
      <c r="F6" s="136">
        <v>0.5</v>
      </c>
      <c r="G6" s="136"/>
      <c r="H6" s="162" t="s">
        <v>121</v>
      </c>
    </row>
    <row r="7" s="125" customFormat="1" ht="28" spans="1:9">
      <c r="A7" s="131"/>
      <c r="B7" s="131"/>
      <c r="C7" s="131"/>
      <c r="D7" s="134" t="s">
        <v>122</v>
      </c>
      <c r="E7" s="132">
        <v>0.5</v>
      </c>
      <c r="F7" s="132">
        <v>0.5</v>
      </c>
      <c r="G7" s="132"/>
      <c r="H7" s="135" t="s">
        <v>123</v>
      </c>
    </row>
    <row r="8" s="125" customFormat="1" ht="56" spans="1:9">
      <c r="A8" s="131"/>
      <c r="B8" s="131"/>
      <c r="C8" s="131" t="s">
        <v>124</v>
      </c>
      <c r="D8" s="135" t="s">
        <v>125</v>
      </c>
      <c r="E8" s="132">
        <v>0.5</v>
      </c>
      <c r="F8" s="132">
        <v>0.5</v>
      </c>
      <c r="G8" s="132"/>
      <c r="H8" s="166" t="s">
        <v>126</v>
      </c>
    </row>
    <row r="9" s="125" customFormat="1" ht="42" spans="1:9">
      <c r="A9" s="131"/>
      <c r="B9" s="131"/>
      <c r="C9" s="131"/>
      <c r="D9" s="137" t="s">
        <v>127</v>
      </c>
      <c r="E9" s="132">
        <v>0.5</v>
      </c>
      <c r="F9" s="132">
        <v>0.5</v>
      </c>
      <c r="G9" s="132"/>
      <c r="H9" s="135" t="s">
        <v>128</v>
      </c>
    </row>
    <row r="10" s="125" customFormat="1" ht="42" spans="1:9">
      <c r="A10" s="131"/>
      <c r="B10" s="131"/>
      <c r="C10" s="131"/>
      <c r="D10" s="137" t="s">
        <v>129</v>
      </c>
      <c r="E10" s="132">
        <v>0.5</v>
      </c>
      <c r="F10" s="132">
        <v>0.5</v>
      </c>
      <c r="G10" s="132"/>
      <c r="H10" s="135" t="s">
        <v>130</v>
      </c>
    </row>
    <row r="11" s="125" customFormat="1" ht="28" spans="1:9">
      <c r="A11" s="131"/>
      <c r="B11" s="131" t="s">
        <v>131</v>
      </c>
      <c r="C11" s="131" t="s">
        <v>132</v>
      </c>
      <c r="D11" s="135" t="s">
        <v>246</v>
      </c>
      <c r="E11" s="132">
        <v>2</v>
      </c>
      <c r="F11" s="132">
        <v>2</v>
      </c>
      <c r="G11" s="132"/>
      <c r="H11" s="135" t="s">
        <v>134</v>
      </c>
    </row>
    <row r="12" s="125" customFormat="1" ht="42" spans="1:9">
      <c r="A12" s="131"/>
      <c r="B12" s="131"/>
      <c r="C12" s="131"/>
      <c r="D12" s="137" t="s">
        <v>247</v>
      </c>
      <c r="E12" s="132">
        <v>1</v>
      </c>
      <c r="F12" s="132">
        <v>1</v>
      </c>
      <c r="G12" s="132"/>
      <c r="H12" s="137" t="s">
        <v>136</v>
      </c>
    </row>
    <row r="13" s="125" customFormat="1" ht="56" spans="1:9">
      <c r="A13" s="131"/>
      <c r="B13" s="131"/>
      <c r="C13" s="131" t="s">
        <v>137</v>
      </c>
      <c r="D13" s="134" t="s">
        <v>138</v>
      </c>
      <c r="E13" s="132">
        <v>1</v>
      </c>
      <c r="F13" s="132">
        <v>1</v>
      </c>
      <c r="G13" s="132"/>
      <c r="H13" s="135" t="s">
        <v>139</v>
      </c>
    </row>
    <row r="14" s="125" customFormat="1" ht="42" spans="1:9">
      <c r="A14" s="131"/>
      <c r="B14" s="131"/>
      <c r="C14" s="131"/>
      <c r="D14" s="138" t="s">
        <v>140</v>
      </c>
      <c r="E14" s="132">
        <v>1</v>
      </c>
      <c r="F14" s="132">
        <v>1</v>
      </c>
      <c r="G14" s="132"/>
      <c r="H14" s="137" t="s">
        <v>141</v>
      </c>
    </row>
    <row r="15" s="125" customFormat="1" ht="56" spans="1:9">
      <c r="A15" s="131"/>
      <c r="B15" s="131"/>
      <c r="C15" s="131"/>
      <c r="D15" s="138" t="s">
        <v>142</v>
      </c>
      <c r="E15" s="132">
        <v>1</v>
      </c>
      <c r="F15" s="132">
        <v>1</v>
      </c>
      <c r="G15" s="132"/>
      <c r="H15" s="137" t="s">
        <v>143</v>
      </c>
    </row>
    <row r="16" s="125" customFormat="1" ht="42" customHeight="1" spans="1:9">
      <c r="A16" s="131"/>
      <c r="B16" s="131" t="s">
        <v>144</v>
      </c>
      <c r="C16" s="131" t="s">
        <v>145</v>
      </c>
      <c r="D16" s="134" t="s">
        <v>146</v>
      </c>
      <c r="E16" s="132">
        <v>2</v>
      </c>
      <c r="F16" s="171">
        <f>E16*73.96%</f>
        <v>1.4792</v>
      </c>
      <c r="G16" s="151" t="s">
        <v>291</v>
      </c>
      <c r="H16" s="135" t="s">
        <v>148</v>
      </c>
      <c r="I16" s="197" t="s">
        <v>292</v>
      </c>
    </row>
    <row r="17" s="125" customFormat="1" ht="56" spans="1:9">
      <c r="A17" s="131"/>
      <c r="B17" s="131"/>
      <c r="C17" s="131"/>
      <c r="D17" s="138" t="s">
        <v>149</v>
      </c>
      <c r="E17" s="132">
        <v>2</v>
      </c>
      <c r="F17" s="171">
        <f t="shared" ref="F17:F18" si="0">E17*73.96%</f>
        <v>1.4792</v>
      </c>
      <c r="G17" s="191"/>
      <c r="H17" s="137" t="s">
        <v>150</v>
      </c>
      <c r="I17" s="198"/>
    </row>
    <row r="18" s="125" customFormat="1" ht="42" spans="1:9">
      <c r="A18" s="131"/>
      <c r="B18" s="131"/>
      <c r="C18" s="131"/>
      <c r="D18" s="138" t="s">
        <v>151</v>
      </c>
      <c r="E18" s="132">
        <v>1</v>
      </c>
      <c r="F18" s="171">
        <f t="shared" si="0"/>
        <v>0.7396</v>
      </c>
      <c r="G18" s="192"/>
      <c r="H18" s="137" t="s">
        <v>152</v>
      </c>
      <c r="I18" s="198"/>
    </row>
    <row r="19" s="125" customFormat="1" ht="42" spans="1:9">
      <c r="A19" s="139" t="s">
        <v>153</v>
      </c>
      <c r="B19" s="131" t="s">
        <v>154</v>
      </c>
      <c r="C19" s="169" t="s">
        <v>155</v>
      </c>
      <c r="D19" s="170" t="s">
        <v>156</v>
      </c>
      <c r="E19" s="132">
        <v>4</v>
      </c>
      <c r="F19" s="171">
        <v>4</v>
      </c>
      <c r="G19" s="172"/>
      <c r="H19" s="137" t="s">
        <v>157</v>
      </c>
    </row>
    <row r="20" s="125" customFormat="1" ht="42" spans="1:9">
      <c r="A20" s="140"/>
      <c r="B20" s="131"/>
      <c r="C20" s="159" t="s">
        <v>158</v>
      </c>
      <c r="D20" s="134" t="s">
        <v>159</v>
      </c>
      <c r="E20" s="132">
        <v>4</v>
      </c>
      <c r="F20" s="171">
        <v>0</v>
      </c>
      <c r="G20" s="172"/>
      <c r="H20" s="137" t="s">
        <v>160</v>
      </c>
    </row>
    <row r="21" s="125" customFormat="1" ht="84" spans="1:9">
      <c r="A21" s="140"/>
      <c r="B21" s="131"/>
      <c r="C21" s="131" t="s">
        <v>251</v>
      </c>
      <c r="D21" s="170" t="s">
        <v>162</v>
      </c>
      <c r="E21" s="132">
        <v>1</v>
      </c>
      <c r="F21" s="132">
        <v>0.8</v>
      </c>
      <c r="G21" s="163" t="s">
        <v>293</v>
      </c>
      <c r="H21" s="137" t="s">
        <v>163</v>
      </c>
    </row>
    <row r="22" s="125" customFormat="1" ht="28" spans="1:9">
      <c r="A22" s="140"/>
      <c r="B22" s="131"/>
      <c r="C22" s="132"/>
      <c r="D22" s="138" t="s">
        <v>164</v>
      </c>
      <c r="E22" s="132">
        <v>1</v>
      </c>
      <c r="F22" s="132">
        <v>0.8</v>
      </c>
      <c r="G22" s="191"/>
      <c r="H22" s="137" t="s">
        <v>165</v>
      </c>
    </row>
    <row r="23" s="125" customFormat="1" ht="56" spans="1:9">
      <c r="A23" s="140"/>
      <c r="B23" s="131"/>
      <c r="C23" s="132"/>
      <c r="D23" s="138" t="s">
        <v>166</v>
      </c>
      <c r="E23" s="132">
        <v>1</v>
      </c>
      <c r="F23" s="132">
        <v>0.8</v>
      </c>
      <c r="G23" s="192"/>
      <c r="H23" s="137" t="s">
        <v>167</v>
      </c>
    </row>
    <row r="24" s="125" customFormat="1" ht="42" spans="1:9">
      <c r="A24" s="140"/>
      <c r="B24" s="132"/>
      <c r="C24" s="132"/>
      <c r="D24" s="134" t="s">
        <v>168</v>
      </c>
      <c r="E24" s="132">
        <v>1</v>
      </c>
      <c r="F24" s="132">
        <v>1</v>
      </c>
      <c r="G24" s="132"/>
      <c r="H24" s="137" t="s">
        <v>169</v>
      </c>
    </row>
    <row r="25" s="125" customFormat="1" ht="56" spans="1:9">
      <c r="A25" s="140"/>
      <c r="B25" s="139" t="s">
        <v>170</v>
      </c>
      <c r="C25" s="131" t="s">
        <v>171</v>
      </c>
      <c r="D25" s="134" t="s">
        <v>172</v>
      </c>
      <c r="E25" s="132">
        <v>1</v>
      </c>
      <c r="F25" s="132">
        <v>0.8</v>
      </c>
      <c r="G25" s="151" t="s">
        <v>252</v>
      </c>
      <c r="H25" s="137" t="s">
        <v>173</v>
      </c>
    </row>
    <row r="26" s="125" customFormat="1" ht="42" spans="1:9">
      <c r="A26" s="140"/>
      <c r="B26" s="140"/>
      <c r="C26" s="131"/>
      <c r="D26" s="138" t="s">
        <v>174</v>
      </c>
      <c r="E26" s="132">
        <v>1</v>
      </c>
      <c r="F26" s="132">
        <v>0.8</v>
      </c>
      <c r="G26" s="192"/>
      <c r="H26" s="137" t="s">
        <v>175</v>
      </c>
    </row>
    <row r="27" s="125" customFormat="1" ht="28" spans="1:9">
      <c r="A27" s="140"/>
      <c r="B27" s="140"/>
      <c r="C27" s="131"/>
      <c r="D27" s="138" t="s">
        <v>176</v>
      </c>
      <c r="E27" s="132">
        <v>1</v>
      </c>
      <c r="F27" s="132">
        <v>1</v>
      </c>
      <c r="G27" s="132"/>
      <c r="H27" s="137" t="s">
        <v>177</v>
      </c>
    </row>
    <row r="28" s="125" customFormat="1" ht="42" spans="1:9">
      <c r="A28" s="140"/>
      <c r="B28" s="140"/>
      <c r="C28" s="139" t="s">
        <v>178</v>
      </c>
      <c r="D28" s="134" t="s">
        <v>179</v>
      </c>
      <c r="E28" s="132">
        <v>1</v>
      </c>
      <c r="F28" s="132">
        <v>1</v>
      </c>
      <c r="G28" s="163"/>
      <c r="H28" s="137" t="s">
        <v>180</v>
      </c>
    </row>
    <row r="29" s="125" customFormat="1" ht="28" spans="1:9">
      <c r="A29" s="140"/>
      <c r="B29" s="140"/>
      <c r="C29" s="140"/>
      <c r="D29" s="138" t="s">
        <v>181</v>
      </c>
      <c r="E29" s="132">
        <v>1</v>
      </c>
      <c r="F29" s="132">
        <v>1</v>
      </c>
      <c r="G29" s="165"/>
      <c r="H29" s="137" t="s">
        <v>182</v>
      </c>
    </row>
    <row r="30" s="125" customFormat="1" ht="70" spans="1:9">
      <c r="A30" s="140"/>
      <c r="B30" s="140"/>
      <c r="C30" s="140"/>
      <c r="D30" s="138" t="s">
        <v>183</v>
      </c>
      <c r="E30" s="132">
        <v>1</v>
      </c>
      <c r="F30" s="132">
        <v>1</v>
      </c>
      <c r="G30" s="132"/>
      <c r="H30" s="137" t="s">
        <v>184</v>
      </c>
    </row>
    <row r="31" s="125" customFormat="1" ht="70" spans="1:9">
      <c r="A31" s="140"/>
      <c r="B31" s="140"/>
      <c r="C31" s="140"/>
      <c r="D31" s="138" t="s">
        <v>185</v>
      </c>
      <c r="E31" s="132">
        <v>1</v>
      </c>
      <c r="F31" s="132">
        <v>1</v>
      </c>
      <c r="G31" s="132"/>
      <c r="H31" s="137" t="s">
        <v>186</v>
      </c>
    </row>
    <row r="32" s="125" customFormat="1" ht="70" spans="1:9">
      <c r="A32" s="140"/>
      <c r="B32" s="140"/>
      <c r="C32" s="140"/>
      <c r="D32" s="138" t="s">
        <v>187</v>
      </c>
      <c r="E32" s="132">
        <v>1</v>
      </c>
      <c r="F32" s="132">
        <v>1</v>
      </c>
      <c r="G32" s="132"/>
      <c r="H32" s="137" t="s">
        <v>188</v>
      </c>
    </row>
    <row r="33" s="125" customFormat="1" ht="70" spans="1:9">
      <c r="A33" s="140"/>
      <c r="B33" s="140"/>
      <c r="C33" s="139" t="s">
        <v>189</v>
      </c>
      <c r="D33" s="138" t="s">
        <v>190</v>
      </c>
      <c r="E33" s="132">
        <v>1</v>
      </c>
      <c r="F33" s="132">
        <v>1</v>
      </c>
      <c r="G33" s="163" t="s">
        <v>294</v>
      </c>
      <c r="H33" s="137" t="s">
        <v>191</v>
      </c>
      <c r="I33" s="199" t="s">
        <v>295</v>
      </c>
    </row>
    <row r="34" s="125" customFormat="1" ht="14" spans="1:9">
      <c r="A34" s="140"/>
      <c r="B34" s="142"/>
      <c r="C34" s="142"/>
      <c r="D34" s="138" t="s">
        <v>192</v>
      </c>
      <c r="E34" s="132">
        <v>1</v>
      </c>
      <c r="F34" s="132">
        <v>0.8</v>
      </c>
      <c r="G34" s="164"/>
      <c r="H34" s="137" t="s">
        <v>191</v>
      </c>
    </row>
    <row r="35" s="125" customFormat="1" ht="42" spans="1:9">
      <c r="A35" s="140"/>
      <c r="B35" s="169" t="s">
        <v>193</v>
      </c>
      <c r="C35" s="173" t="s">
        <v>194</v>
      </c>
      <c r="D35" s="170" t="s">
        <v>195</v>
      </c>
      <c r="E35" s="132">
        <v>1</v>
      </c>
      <c r="F35" s="132">
        <v>0.8</v>
      </c>
      <c r="G35" s="164"/>
      <c r="H35" s="174" t="s">
        <v>196</v>
      </c>
    </row>
    <row r="36" s="125" customFormat="1" ht="14" spans="1:9">
      <c r="A36" s="140"/>
      <c r="B36" s="176"/>
      <c r="C36" s="169" t="s">
        <v>197</v>
      </c>
      <c r="D36" s="170" t="s">
        <v>198</v>
      </c>
      <c r="E36" s="132">
        <v>1</v>
      </c>
      <c r="F36" s="132">
        <v>0.8</v>
      </c>
      <c r="G36" s="164"/>
      <c r="H36" s="174" t="s">
        <v>199</v>
      </c>
    </row>
    <row r="37" s="125" customFormat="1" ht="14" spans="1:9">
      <c r="A37" s="142"/>
      <c r="B37" s="173"/>
      <c r="C37" s="173"/>
      <c r="D37" s="170" t="s">
        <v>200</v>
      </c>
      <c r="E37" s="132">
        <v>1</v>
      </c>
      <c r="F37" s="132">
        <v>0.8</v>
      </c>
      <c r="G37" s="165"/>
      <c r="H37" s="174" t="s">
        <v>201</v>
      </c>
    </row>
    <row r="38" s="125" customFormat="1" ht="14" customHeight="1" spans="1:9">
      <c r="A38" s="131" t="s">
        <v>202</v>
      </c>
      <c r="B38" s="131" t="s">
        <v>203</v>
      </c>
      <c r="C38" s="152" t="s">
        <v>254</v>
      </c>
      <c r="D38" s="152" t="s">
        <v>296</v>
      </c>
      <c r="E38" s="132">
        <v>2</v>
      </c>
      <c r="F38" s="132">
        <f>E38*0.85</f>
        <v>1.7</v>
      </c>
      <c r="G38" s="151" t="s">
        <v>297</v>
      </c>
      <c r="H38" s="195" t="s">
        <v>207</v>
      </c>
    </row>
    <row r="39" s="125" customFormat="1" ht="14" spans="1:9">
      <c r="A39" s="132"/>
      <c r="B39" s="132"/>
      <c r="C39" s="152" t="s">
        <v>257</v>
      </c>
      <c r="D39" s="152" t="s">
        <v>298</v>
      </c>
      <c r="E39" s="132">
        <v>2</v>
      </c>
      <c r="F39" s="132">
        <f t="shared" ref="F39:F49" si="1">E39*0.85</f>
        <v>1.7</v>
      </c>
      <c r="G39" s="191"/>
      <c r="H39" s="196"/>
    </row>
    <row r="40" s="125" customFormat="1" ht="14" spans="1:9">
      <c r="A40" s="132"/>
      <c r="B40" s="132"/>
      <c r="C40" s="152" t="s">
        <v>208</v>
      </c>
      <c r="D40" s="152" t="s">
        <v>259</v>
      </c>
      <c r="E40" s="132">
        <v>2</v>
      </c>
      <c r="F40" s="132">
        <f t="shared" si="1"/>
        <v>1.7</v>
      </c>
      <c r="G40" s="191"/>
      <c r="H40" s="196"/>
    </row>
    <row r="41" s="125" customFormat="1" ht="14" spans="1:9">
      <c r="A41" s="132"/>
      <c r="B41" s="132"/>
      <c r="C41" s="152" t="s">
        <v>299</v>
      </c>
      <c r="D41" s="152" t="s">
        <v>300</v>
      </c>
      <c r="E41" s="132">
        <v>2</v>
      </c>
      <c r="F41" s="132">
        <f t="shared" si="1"/>
        <v>1.7</v>
      </c>
      <c r="G41" s="191"/>
      <c r="H41" s="196"/>
    </row>
    <row r="42" s="125" customFormat="1" ht="14" spans="1:9">
      <c r="A42" s="132"/>
      <c r="B42" s="132"/>
      <c r="C42" s="152" t="s">
        <v>301</v>
      </c>
      <c r="D42" s="152" t="s">
        <v>302</v>
      </c>
      <c r="E42" s="132">
        <v>2</v>
      </c>
      <c r="F42" s="132">
        <f t="shared" si="1"/>
        <v>1.7</v>
      </c>
      <c r="G42" s="191"/>
      <c r="H42" s="196"/>
    </row>
    <row r="43" s="125" customFormat="1" ht="14" spans="1:9">
      <c r="A43" s="132"/>
      <c r="B43" s="132"/>
      <c r="C43" s="152" t="s">
        <v>303</v>
      </c>
      <c r="D43" s="152" t="s">
        <v>304</v>
      </c>
      <c r="E43" s="132">
        <v>2</v>
      </c>
      <c r="F43" s="132">
        <f t="shared" si="1"/>
        <v>1.7</v>
      </c>
      <c r="G43" s="192"/>
      <c r="H43" s="196"/>
    </row>
    <row r="44" s="125" customFormat="1" ht="113.5" customHeight="1" spans="1:9">
      <c r="A44" s="132"/>
      <c r="B44" s="131" t="s">
        <v>210</v>
      </c>
      <c r="C44" s="178" t="s">
        <v>305</v>
      </c>
      <c r="D44" s="177" t="s">
        <v>212</v>
      </c>
      <c r="E44" s="151">
        <v>16</v>
      </c>
      <c r="F44" s="132">
        <f t="shared" si="1"/>
        <v>13.6</v>
      </c>
      <c r="G44" s="151" t="s">
        <v>306</v>
      </c>
      <c r="H44" s="143" t="s">
        <v>214</v>
      </c>
      <c r="I44" s="200" t="s">
        <v>307</v>
      </c>
    </row>
    <row r="45" s="125" customFormat="1" ht="70" spans="1:9">
      <c r="A45" s="132"/>
      <c r="B45" s="131" t="s">
        <v>215</v>
      </c>
      <c r="C45" s="131" t="s">
        <v>216</v>
      </c>
      <c r="D45" s="152" t="s">
        <v>267</v>
      </c>
      <c r="E45" s="131">
        <v>12</v>
      </c>
      <c r="F45" s="132">
        <f t="shared" si="1"/>
        <v>10.2</v>
      </c>
      <c r="G45" s="151" t="s">
        <v>306</v>
      </c>
      <c r="H45" s="143" t="s">
        <v>218</v>
      </c>
    </row>
    <row r="46" s="125" customFormat="1" ht="84" spans="1:9">
      <c r="A46" s="132"/>
      <c r="B46" s="131" t="s">
        <v>219</v>
      </c>
      <c r="C46" s="132" t="s">
        <v>220</v>
      </c>
      <c r="D46" s="170" t="s">
        <v>308</v>
      </c>
      <c r="E46" s="132">
        <v>5</v>
      </c>
      <c r="F46" s="132">
        <v>4.25</v>
      </c>
      <c r="G46" s="172" t="s">
        <v>297</v>
      </c>
      <c r="H46" s="137" t="s">
        <v>222</v>
      </c>
    </row>
    <row r="47" s="125" customFormat="1" ht="42" spans="1:9">
      <c r="A47" s="139" t="s">
        <v>223</v>
      </c>
      <c r="B47" s="132" t="s">
        <v>224</v>
      </c>
      <c r="C47" s="180" t="s">
        <v>225</v>
      </c>
      <c r="D47" s="170" t="s">
        <v>226</v>
      </c>
      <c r="E47" s="151">
        <v>4</v>
      </c>
      <c r="F47" s="132">
        <f t="shared" si="1"/>
        <v>3.4</v>
      </c>
      <c r="G47" s="163" t="s">
        <v>309</v>
      </c>
      <c r="H47" s="143" t="s">
        <v>227</v>
      </c>
    </row>
    <row r="48" s="125" customFormat="1" ht="28" spans="1:9">
      <c r="A48" s="140"/>
      <c r="B48" s="132"/>
      <c r="C48" s="151" t="s">
        <v>228</v>
      </c>
      <c r="D48" s="170" t="s">
        <v>229</v>
      </c>
      <c r="E48" s="132">
        <v>4</v>
      </c>
      <c r="F48" s="132">
        <f t="shared" si="1"/>
        <v>3.4</v>
      </c>
      <c r="G48" s="164"/>
      <c r="H48" s="137" t="s">
        <v>230</v>
      </c>
    </row>
    <row r="49" s="125" customFormat="1" ht="42" spans="1:8">
      <c r="A49" s="140"/>
      <c r="B49" s="132"/>
      <c r="C49" s="180" t="s">
        <v>231</v>
      </c>
      <c r="D49" s="170" t="s">
        <v>232</v>
      </c>
      <c r="E49" s="132">
        <v>4</v>
      </c>
      <c r="F49" s="132">
        <f t="shared" si="1"/>
        <v>3.4</v>
      </c>
      <c r="G49" s="165"/>
      <c r="H49" s="137" t="s">
        <v>233</v>
      </c>
    </row>
    <row r="50" s="125" customFormat="1" ht="14" spans="1:8">
      <c r="A50" s="140"/>
      <c r="B50" s="132" t="s">
        <v>234</v>
      </c>
      <c r="C50" s="132" t="s">
        <v>234</v>
      </c>
      <c r="D50" s="138" t="s">
        <v>235</v>
      </c>
      <c r="E50" s="132">
        <v>1.5</v>
      </c>
      <c r="F50" s="132">
        <v>1.5</v>
      </c>
      <c r="G50" s="132"/>
      <c r="H50" s="143" t="s">
        <v>236</v>
      </c>
    </row>
    <row r="51" s="125" customFormat="1" ht="14" spans="1:8">
      <c r="A51" s="142"/>
      <c r="B51" s="132"/>
      <c r="C51" s="132"/>
      <c r="D51" s="138" t="s">
        <v>237</v>
      </c>
      <c r="E51" s="132">
        <v>1.5</v>
      </c>
      <c r="F51" s="132">
        <v>1.5</v>
      </c>
      <c r="G51" s="132"/>
      <c r="H51" s="153"/>
    </row>
    <row r="52" s="125" customFormat="1" ht="14" spans="1:8">
      <c r="A52" s="132" t="s">
        <v>238</v>
      </c>
      <c r="B52" s="132" t="s">
        <v>239</v>
      </c>
      <c r="C52" s="132" t="s">
        <v>239</v>
      </c>
      <c r="D52" s="137"/>
      <c r="E52" s="132">
        <f>SUM(E4:E51)</f>
        <v>100</v>
      </c>
      <c r="F52" s="181">
        <f>SUM(F4:F51)</f>
        <v>84.348</v>
      </c>
      <c r="G52" s="181"/>
      <c r="H52" s="137"/>
    </row>
    <row r="53" s="156" customFormat="1" ht="15" spans="1:8">
      <c r="A53" s="182" t="s">
        <v>244</v>
      </c>
      <c r="B53" s="183"/>
      <c r="C53" s="183"/>
      <c r="D53" s="183"/>
      <c r="E53" s="183"/>
      <c r="F53" s="184"/>
      <c r="G53" s="184"/>
      <c r="H53" s="183"/>
    </row>
    <row r="55" spans="1:8">
      <c r="A55" s="185" t="s">
        <v>241</v>
      </c>
      <c r="B55" s="186"/>
      <c r="C55" s="187" t="s">
        <v>310</v>
      </c>
      <c r="F55" s="188"/>
      <c r="G55" s="189" t="s">
        <v>311</v>
      </c>
      <c r="H55" s="189"/>
    </row>
    <row r="56" spans="1:8">
      <c r="A56" s="187"/>
      <c r="D56" s="190"/>
    </row>
    <row r="57" spans="1:8">
      <c r="A57" s="190" t="s">
        <v>242</v>
      </c>
      <c r="B57" s="190"/>
      <c r="G57" s="189" t="s">
        <v>312</v>
      </c>
    </row>
  </sheetData>
  <mergeCells count="37">
    <mergeCell ref="A2:H2"/>
    <mergeCell ref="G55:H55"/>
    <mergeCell ref="A57:B57"/>
    <mergeCell ref="A4:A18"/>
    <mergeCell ref="A19:A37"/>
    <mergeCell ref="A38:A46"/>
    <mergeCell ref="A47:A51"/>
    <mergeCell ref="B4:B10"/>
    <mergeCell ref="B11:B15"/>
    <mergeCell ref="B16:B18"/>
    <mergeCell ref="B19:B24"/>
    <mergeCell ref="B25:B34"/>
    <mergeCell ref="B35:B37"/>
    <mergeCell ref="B38:B43"/>
    <mergeCell ref="B47:B49"/>
    <mergeCell ref="B50:B51"/>
    <mergeCell ref="C4:C7"/>
    <mergeCell ref="C8:C10"/>
    <mergeCell ref="C11:C12"/>
    <mergeCell ref="C13:C15"/>
    <mergeCell ref="C16:C18"/>
    <mergeCell ref="C21:C24"/>
    <mergeCell ref="C25:C27"/>
    <mergeCell ref="C28:C32"/>
    <mergeCell ref="C33:C34"/>
    <mergeCell ref="C36:C37"/>
    <mergeCell ref="C50:C51"/>
    <mergeCell ref="G16:G18"/>
    <mergeCell ref="G21:G23"/>
    <mergeCell ref="G25:G26"/>
    <mergeCell ref="G28:G29"/>
    <mergeCell ref="G33:G37"/>
    <mergeCell ref="G38:G43"/>
    <mergeCell ref="G47:G49"/>
    <mergeCell ref="H38:H43"/>
    <mergeCell ref="H50:H51"/>
    <mergeCell ref="I16:I18"/>
  </mergeCells>
  <pageMargins left="0.7" right="0.7" top="0.75" bottom="0.75" header="0.3" footer="0.3"/>
  <pageSetup paperSize="9" scale="65"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1"/>
  <sheetViews>
    <sheetView topLeftCell="A42" workbookViewId="0">
      <selection activeCell="F48" sqref="F48"/>
    </sheetView>
  </sheetViews>
  <sheetFormatPr defaultColWidth="8.90909090909091" defaultRowHeight="15.5"/>
  <cols>
    <col min="1" max="2" width="8.90909090909091" style="124"/>
    <col min="3" max="3" width="10.4545454545455" style="124" customWidth="1"/>
    <col min="4" max="4" width="31.2727272727273" style="124" customWidth="1"/>
    <col min="5" max="5" width="7" style="126" customWidth="1"/>
    <col min="6" max="6" width="7.45454545454545" style="157" customWidth="1"/>
    <col min="7" max="7" width="21.5454545454545" style="157" customWidth="1"/>
    <col min="8" max="8" width="27.7272727272727" style="124" customWidth="1"/>
    <col min="9" max="9" width="8.90909090909091" style="124" customWidth="1"/>
    <col min="10" max="253" width="8.90909090909091" style="124"/>
    <col min="254" max="254" width="10.4545454545455" style="124" customWidth="1"/>
    <col min="255" max="255" width="22.4545454545455" style="124" customWidth="1"/>
    <col min="256" max="256" width="7" style="124" customWidth="1"/>
    <col min="257" max="257" width="7.45454545454545" style="124" customWidth="1"/>
    <col min="258" max="258" width="22.9090909090909" style="124" customWidth="1"/>
    <col min="259" max="259" width="33.9090909090909" style="124" customWidth="1"/>
    <col min="260" max="509" width="8.90909090909091" style="124"/>
    <col min="510" max="510" width="10.4545454545455" style="124" customWidth="1"/>
    <col min="511" max="511" width="22.4545454545455" style="124" customWidth="1"/>
    <col min="512" max="512" width="7" style="124" customWidth="1"/>
    <col min="513" max="513" width="7.45454545454545" style="124" customWidth="1"/>
    <col min="514" max="514" width="22.9090909090909" style="124" customWidth="1"/>
    <col min="515" max="515" width="33.9090909090909" style="124" customWidth="1"/>
    <col min="516" max="765" width="8.90909090909091" style="124"/>
    <col min="766" max="766" width="10.4545454545455" style="124" customWidth="1"/>
    <col min="767" max="767" width="22.4545454545455" style="124" customWidth="1"/>
    <col min="768" max="768" width="7" style="124" customWidth="1"/>
    <col min="769" max="769" width="7.45454545454545" style="124" customWidth="1"/>
    <col min="770" max="770" width="22.9090909090909" style="124" customWidth="1"/>
    <col min="771" max="771" width="33.9090909090909" style="124" customWidth="1"/>
    <col min="772" max="1021" width="8.90909090909091" style="124"/>
    <col min="1022" max="1022" width="10.4545454545455" style="124" customWidth="1"/>
    <col min="1023" max="1023" width="22.4545454545455" style="124" customWidth="1"/>
    <col min="1024" max="1024" width="7" style="124" customWidth="1"/>
    <col min="1025" max="1025" width="7.45454545454545" style="124" customWidth="1"/>
    <col min="1026" max="1026" width="22.9090909090909" style="124" customWidth="1"/>
    <col min="1027" max="1027" width="33.9090909090909" style="124" customWidth="1"/>
    <col min="1028" max="1277" width="8.90909090909091" style="124"/>
    <col min="1278" max="1278" width="10.4545454545455" style="124" customWidth="1"/>
    <col min="1279" max="1279" width="22.4545454545455" style="124" customWidth="1"/>
    <col min="1280" max="1280" width="7" style="124" customWidth="1"/>
    <col min="1281" max="1281" width="7.45454545454545" style="124" customWidth="1"/>
    <col min="1282" max="1282" width="22.9090909090909" style="124" customWidth="1"/>
    <col min="1283" max="1283" width="33.9090909090909" style="124" customWidth="1"/>
    <col min="1284" max="1533" width="8.90909090909091" style="124"/>
    <col min="1534" max="1534" width="10.4545454545455" style="124" customWidth="1"/>
    <col min="1535" max="1535" width="22.4545454545455" style="124" customWidth="1"/>
    <col min="1536" max="1536" width="7" style="124" customWidth="1"/>
    <col min="1537" max="1537" width="7.45454545454545" style="124" customWidth="1"/>
    <col min="1538" max="1538" width="22.9090909090909" style="124" customWidth="1"/>
    <col min="1539" max="1539" width="33.9090909090909" style="124" customWidth="1"/>
    <col min="1540" max="1789" width="8.90909090909091" style="124"/>
    <col min="1790" max="1790" width="10.4545454545455" style="124" customWidth="1"/>
    <col min="1791" max="1791" width="22.4545454545455" style="124" customWidth="1"/>
    <col min="1792" max="1792" width="7" style="124" customWidth="1"/>
    <col min="1793" max="1793" width="7.45454545454545" style="124" customWidth="1"/>
    <col min="1794" max="1794" width="22.9090909090909" style="124" customWidth="1"/>
    <col min="1795" max="1795" width="33.9090909090909" style="124" customWidth="1"/>
    <col min="1796" max="2045" width="8.90909090909091" style="124"/>
    <col min="2046" max="2046" width="10.4545454545455" style="124" customWidth="1"/>
    <col min="2047" max="2047" width="22.4545454545455" style="124" customWidth="1"/>
    <col min="2048" max="2048" width="7" style="124" customWidth="1"/>
    <col min="2049" max="2049" width="7.45454545454545" style="124" customWidth="1"/>
    <col min="2050" max="2050" width="22.9090909090909" style="124" customWidth="1"/>
    <col min="2051" max="2051" width="33.9090909090909" style="124" customWidth="1"/>
    <col min="2052" max="2301" width="8.90909090909091" style="124"/>
    <col min="2302" max="2302" width="10.4545454545455" style="124" customWidth="1"/>
    <col min="2303" max="2303" width="22.4545454545455" style="124" customWidth="1"/>
    <col min="2304" max="2304" width="7" style="124" customWidth="1"/>
    <col min="2305" max="2305" width="7.45454545454545" style="124" customWidth="1"/>
    <col min="2306" max="2306" width="22.9090909090909" style="124" customWidth="1"/>
    <col min="2307" max="2307" width="33.9090909090909" style="124" customWidth="1"/>
    <col min="2308" max="2557" width="8.90909090909091" style="124"/>
    <col min="2558" max="2558" width="10.4545454545455" style="124" customWidth="1"/>
    <col min="2559" max="2559" width="22.4545454545455" style="124" customWidth="1"/>
    <col min="2560" max="2560" width="7" style="124" customWidth="1"/>
    <col min="2561" max="2561" width="7.45454545454545" style="124" customWidth="1"/>
    <col min="2562" max="2562" width="22.9090909090909" style="124" customWidth="1"/>
    <col min="2563" max="2563" width="33.9090909090909" style="124" customWidth="1"/>
    <col min="2564" max="2813" width="8.90909090909091" style="124"/>
    <col min="2814" max="2814" width="10.4545454545455" style="124" customWidth="1"/>
    <col min="2815" max="2815" width="22.4545454545455" style="124" customWidth="1"/>
    <col min="2816" max="2816" width="7" style="124" customWidth="1"/>
    <col min="2817" max="2817" width="7.45454545454545" style="124" customWidth="1"/>
    <col min="2818" max="2818" width="22.9090909090909" style="124" customWidth="1"/>
    <col min="2819" max="2819" width="33.9090909090909" style="124" customWidth="1"/>
    <col min="2820" max="3069" width="8.90909090909091" style="124"/>
    <col min="3070" max="3070" width="10.4545454545455" style="124" customWidth="1"/>
    <col min="3071" max="3071" width="22.4545454545455" style="124" customWidth="1"/>
    <col min="3072" max="3072" width="7" style="124" customWidth="1"/>
    <col min="3073" max="3073" width="7.45454545454545" style="124" customWidth="1"/>
    <col min="3074" max="3074" width="22.9090909090909" style="124" customWidth="1"/>
    <col min="3075" max="3075" width="33.9090909090909" style="124" customWidth="1"/>
    <col min="3076" max="3325" width="8.90909090909091" style="124"/>
    <col min="3326" max="3326" width="10.4545454545455" style="124" customWidth="1"/>
    <col min="3327" max="3327" width="22.4545454545455" style="124" customWidth="1"/>
    <col min="3328" max="3328" width="7" style="124" customWidth="1"/>
    <col min="3329" max="3329" width="7.45454545454545" style="124" customWidth="1"/>
    <col min="3330" max="3330" width="22.9090909090909" style="124" customWidth="1"/>
    <col min="3331" max="3331" width="33.9090909090909" style="124" customWidth="1"/>
    <col min="3332" max="3581" width="8.90909090909091" style="124"/>
    <col min="3582" max="3582" width="10.4545454545455" style="124" customWidth="1"/>
    <col min="3583" max="3583" width="22.4545454545455" style="124" customWidth="1"/>
    <col min="3584" max="3584" width="7" style="124" customWidth="1"/>
    <col min="3585" max="3585" width="7.45454545454545" style="124" customWidth="1"/>
    <col min="3586" max="3586" width="22.9090909090909" style="124" customWidth="1"/>
    <col min="3587" max="3587" width="33.9090909090909" style="124" customWidth="1"/>
    <col min="3588" max="3837" width="8.90909090909091" style="124"/>
    <col min="3838" max="3838" width="10.4545454545455" style="124" customWidth="1"/>
    <col min="3839" max="3839" width="22.4545454545455" style="124" customWidth="1"/>
    <col min="3840" max="3840" width="7" style="124" customWidth="1"/>
    <col min="3841" max="3841" width="7.45454545454545" style="124" customWidth="1"/>
    <col min="3842" max="3842" width="22.9090909090909" style="124" customWidth="1"/>
    <col min="3843" max="3843" width="33.9090909090909" style="124" customWidth="1"/>
    <col min="3844" max="4093" width="8.90909090909091" style="124"/>
    <col min="4094" max="4094" width="10.4545454545455" style="124" customWidth="1"/>
    <col min="4095" max="4095" width="22.4545454545455" style="124" customWidth="1"/>
    <col min="4096" max="4096" width="7" style="124" customWidth="1"/>
    <col min="4097" max="4097" width="7.45454545454545" style="124" customWidth="1"/>
    <col min="4098" max="4098" width="22.9090909090909" style="124" customWidth="1"/>
    <col min="4099" max="4099" width="33.9090909090909" style="124" customWidth="1"/>
    <col min="4100" max="4349" width="8.90909090909091" style="124"/>
    <col min="4350" max="4350" width="10.4545454545455" style="124" customWidth="1"/>
    <col min="4351" max="4351" width="22.4545454545455" style="124" customWidth="1"/>
    <col min="4352" max="4352" width="7" style="124" customWidth="1"/>
    <col min="4353" max="4353" width="7.45454545454545" style="124" customWidth="1"/>
    <col min="4354" max="4354" width="22.9090909090909" style="124" customWidth="1"/>
    <col min="4355" max="4355" width="33.9090909090909" style="124" customWidth="1"/>
    <col min="4356" max="4605" width="8.90909090909091" style="124"/>
    <col min="4606" max="4606" width="10.4545454545455" style="124" customWidth="1"/>
    <col min="4607" max="4607" width="22.4545454545455" style="124" customWidth="1"/>
    <col min="4608" max="4608" width="7" style="124" customWidth="1"/>
    <col min="4609" max="4609" width="7.45454545454545" style="124" customWidth="1"/>
    <col min="4610" max="4610" width="22.9090909090909" style="124" customWidth="1"/>
    <col min="4611" max="4611" width="33.9090909090909" style="124" customWidth="1"/>
    <col min="4612" max="4861" width="8.90909090909091" style="124"/>
    <col min="4862" max="4862" width="10.4545454545455" style="124" customWidth="1"/>
    <col min="4863" max="4863" width="22.4545454545455" style="124" customWidth="1"/>
    <col min="4864" max="4864" width="7" style="124" customWidth="1"/>
    <col min="4865" max="4865" width="7.45454545454545" style="124" customWidth="1"/>
    <col min="4866" max="4866" width="22.9090909090909" style="124" customWidth="1"/>
    <col min="4867" max="4867" width="33.9090909090909" style="124" customWidth="1"/>
    <col min="4868" max="5117" width="8.90909090909091" style="124"/>
    <col min="5118" max="5118" width="10.4545454545455" style="124" customWidth="1"/>
    <col min="5119" max="5119" width="22.4545454545455" style="124" customWidth="1"/>
    <col min="5120" max="5120" width="7" style="124" customWidth="1"/>
    <col min="5121" max="5121" width="7.45454545454545" style="124" customWidth="1"/>
    <col min="5122" max="5122" width="22.9090909090909" style="124" customWidth="1"/>
    <col min="5123" max="5123" width="33.9090909090909" style="124" customWidth="1"/>
    <col min="5124" max="5373" width="8.90909090909091" style="124"/>
    <col min="5374" max="5374" width="10.4545454545455" style="124" customWidth="1"/>
    <col min="5375" max="5375" width="22.4545454545455" style="124" customWidth="1"/>
    <col min="5376" max="5376" width="7" style="124" customWidth="1"/>
    <col min="5377" max="5377" width="7.45454545454545" style="124" customWidth="1"/>
    <col min="5378" max="5378" width="22.9090909090909" style="124" customWidth="1"/>
    <col min="5379" max="5379" width="33.9090909090909" style="124" customWidth="1"/>
    <col min="5380" max="5629" width="8.90909090909091" style="124"/>
    <col min="5630" max="5630" width="10.4545454545455" style="124" customWidth="1"/>
    <col min="5631" max="5631" width="22.4545454545455" style="124" customWidth="1"/>
    <col min="5632" max="5632" width="7" style="124" customWidth="1"/>
    <col min="5633" max="5633" width="7.45454545454545" style="124" customWidth="1"/>
    <col min="5634" max="5634" width="22.9090909090909" style="124" customWidth="1"/>
    <col min="5635" max="5635" width="33.9090909090909" style="124" customWidth="1"/>
    <col min="5636" max="5885" width="8.90909090909091" style="124"/>
    <col min="5886" max="5886" width="10.4545454545455" style="124" customWidth="1"/>
    <col min="5887" max="5887" width="22.4545454545455" style="124" customWidth="1"/>
    <col min="5888" max="5888" width="7" style="124" customWidth="1"/>
    <col min="5889" max="5889" width="7.45454545454545" style="124" customWidth="1"/>
    <col min="5890" max="5890" width="22.9090909090909" style="124" customWidth="1"/>
    <col min="5891" max="5891" width="33.9090909090909" style="124" customWidth="1"/>
    <col min="5892" max="6141" width="8.90909090909091" style="124"/>
    <col min="6142" max="6142" width="10.4545454545455" style="124" customWidth="1"/>
    <col min="6143" max="6143" width="22.4545454545455" style="124" customWidth="1"/>
    <col min="6144" max="6144" width="7" style="124" customWidth="1"/>
    <col min="6145" max="6145" width="7.45454545454545" style="124" customWidth="1"/>
    <col min="6146" max="6146" width="22.9090909090909" style="124" customWidth="1"/>
    <col min="6147" max="6147" width="33.9090909090909" style="124" customWidth="1"/>
    <col min="6148" max="6397" width="8.90909090909091" style="124"/>
    <col min="6398" max="6398" width="10.4545454545455" style="124" customWidth="1"/>
    <col min="6399" max="6399" width="22.4545454545455" style="124" customWidth="1"/>
    <col min="6400" max="6400" width="7" style="124" customWidth="1"/>
    <col min="6401" max="6401" width="7.45454545454545" style="124" customWidth="1"/>
    <col min="6402" max="6402" width="22.9090909090909" style="124" customWidth="1"/>
    <col min="6403" max="6403" width="33.9090909090909" style="124" customWidth="1"/>
    <col min="6404" max="6653" width="8.90909090909091" style="124"/>
    <col min="6654" max="6654" width="10.4545454545455" style="124" customWidth="1"/>
    <col min="6655" max="6655" width="22.4545454545455" style="124" customWidth="1"/>
    <col min="6656" max="6656" width="7" style="124" customWidth="1"/>
    <col min="6657" max="6657" width="7.45454545454545" style="124" customWidth="1"/>
    <col min="6658" max="6658" width="22.9090909090909" style="124" customWidth="1"/>
    <col min="6659" max="6659" width="33.9090909090909" style="124" customWidth="1"/>
    <col min="6660" max="6909" width="8.90909090909091" style="124"/>
    <col min="6910" max="6910" width="10.4545454545455" style="124" customWidth="1"/>
    <col min="6911" max="6911" width="22.4545454545455" style="124" customWidth="1"/>
    <col min="6912" max="6912" width="7" style="124" customWidth="1"/>
    <col min="6913" max="6913" width="7.45454545454545" style="124" customWidth="1"/>
    <col min="6914" max="6914" width="22.9090909090909" style="124" customWidth="1"/>
    <col min="6915" max="6915" width="33.9090909090909" style="124" customWidth="1"/>
    <col min="6916" max="7165" width="8.90909090909091" style="124"/>
    <col min="7166" max="7166" width="10.4545454545455" style="124" customWidth="1"/>
    <col min="7167" max="7167" width="22.4545454545455" style="124" customWidth="1"/>
    <col min="7168" max="7168" width="7" style="124" customWidth="1"/>
    <col min="7169" max="7169" width="7.45454545454545" style="124" customWidth="1"/>
    <col min="7170" max="7170" width="22.9090909090909" style="124" customWidth="1"/>
    <col min="7171" max="7171" width="33.9090909090909" style="124" customWidth="1"/>
    <col min="7172" max="7421" width="8.90909090909091" style="124"/>
    <col min="7422" max="7422" width="10.4545454545455" style="124" customWidth="1"/>
    <col min="7423" max="7423" width="22.4545454545455" style="124" customWidth="1"/>
    <col min="7424" max="7424" width="7" style="124" customWidth="1"/>
    <col min="7425" max="7425" width="7.45454545454545" style="124" customWidth="1"/>
    <col min="7426" max="7426" width="22.9090909090909" style="124" customWidth="1"/>
    <col min="7427" max="7427" width="33.9090909090909" style="124" customWidth="1"/>
    <col min="7428" max="7677" width="8.90909090909091" style="124"/>
    <col min="7678" max="7678" width="10.4545454545455" style="124" customWidth="1"/>
    <col min="7679" max="7679" width="22.4545454545455" style="124" customWidth="1"/>
    <col min="7680" max="7680" width="7" style="124" customWidth="1"/>
    <col min="7681" max="7681" width="7.45454545454545" style="124" customWidth="1"/>
    <col min="7682" max="7682" width="22.9090909090909" style="124" customWidth="1"/>
    <col min="7683" max="7683" width="33.9090909090909" style="124" customWidth="1"/>
    <col min="7684" max="7933" width="8.90909090909091" style="124"/>
    <col min="7934" max="7934" width="10.4545454545455" style="124" customWidth="1"/>
    <col min="7935" max="7935" width="22.4545454545455" style="124" customWidth="1"/>
    <col min="7936" max="7936" width="7" style="124" customWidth="1"/>
    <col min="7937" max="7937" width="7.45454545454545" style="124" customWidth="1"/>
    <col min="7938" max="7938" width="22.9090909090909" style="124" customWidth="1"/>
    <col min="7939" max="7939" width="33.9090909090909" style="124" customWidth="1"/>
    <col min="7940" max="8189" width="8.90909090909091" style="124"/>
    <col min="8190" max="8190" width="10.4545454545455" style="124" customWidth="1"/>
    <col min="8191" max="8191" width="22.4545454545455" style="124" customWidth="1"/>
    <col min="8192" max="8192" width="7" style="124" customWidth="1"/>
    <col min="8193" max="8193" width="7.45454545454545" style="124" customWidth="1"/>
    <col min="8194" max="8194" width="22.9090909090909" style="124" customWidth="1"/>
    <col min="8195" max="8195" width="33.9090909090909" style="124" customWidth="1"/>
    <col min="8196" max="8445" width="8.90909090909091" style="124"/>
    <col min="8446" max="8446" width="10.4545454545455" style="124" customWidth="1"/>
    <col min="8447" max="8447" width="22.4545454545455" style="124" customWidth="1"/>
    <col min="8448" max="8448" width="7" style="124" customWidth="1"/>
    <col min="8449" max="8449" width="7.45454545454545" style="124" customWidth="1"/>
    <col min="8450" max="8450" width="22.9090909090909" style="124" customWidth="1"/>
    <col min="8451" max="8451" width="33.9090909090909" style="124" customWidth="1"/>
    <col min="8452" max="8701" width="8.90909090909091" style="124"/>
    <col min="8702" max="8702" width="10.4545454545455" style="124" customWidth="1"/>
    <col min="8703" max="8703" width="22.4545454545455" style="124" customWidth="1"/>
    <col min="8704" max="8704" width="7" style="124" customWidth="1"/>
    <col min="8705" max="8705" width="7.45454545454545" style="124" customWidth="1"/>
    <col min="8706" max="8706" width="22.9090909090909" style="124" customWidth="1"/>
    <col min="8707" max="8707" width="33.9090909090909" style="124" customWidth="1"/>
    <col min="8708" max="8957" width="8.90909090909091" style="124"/>
    <col min="8958" max="8958" width="10.4545454545455" style="124" customWidth="1"/>
    <col min="8959" max="8959" width="22.4545454545455" style="124" customWidth="1"/>
    <col min="8960" max="8960" width="7" style="124" customWidth="1"/>
    <col min="8961" max="8961" width="7.45454545454545" style="124" customWidth="1"/>
    <col min="8962" max="8962" width="22.9090909090909" style="124" customWidth="1"/>
    <col min="8963" max="8963" width="33.9090909090909" style="124" customWidth="1"/>
    <col min="8964" max="9213" width="8.90909090909091" style="124"/>
    <col min="9214" max="9214" width="10.4545454545455" style="124" customWidth="1"/>
    <col min="9215" max="9215" width="22.4545454545455" style="124" customWidth="1"/>
    <col min="9216" max="9216" width="7" style="124" customWidth="1"/>
    <col min="9217" max="9217" width="7.45454545454545" style="124" customWidth="1"/>
    <col min="9218" max="9218" width="22.9090909090909" style="124" customWidth="1"/>
    <col min="9219" max="9219" width="33.9090909090909" style="124" customWidth="1"/>
    <col min="9220" max="9469" width="8.90909090909091" style="124"/>
    <col min="9470" max="9470" width="10.4545454545455" style="124" customWidth="1"/>
    <col min="9471" max="9471" width="22.4545454545455" style="124" customWidth="1"/>
    <col min="9472" max="9472" width="7" style="124" customWidth="1"/>
    <col min="9473" max="9473" width="7.45454545454545" style="124" customWidth="1"/>
    <col min="9474" max="9474" width="22.9090909090909" style="124" customWidth="1"/>
    <col min="9475" max="9475" width="33.9090909090909" style="124" customWidth="1"/>
    <col min="9476" max="9725" width="8.90909090909091" style="124"/>
    <col min="9726" max="9726" width="10.4545454545455" style="124" customWidth="1"/>
    <col min="9727" max="9727" width="22.4545454545455" style="124" customWidth="1"/>
    <col min="9728" max="9728" width="7" style="124" customWidth="1"/>
    <col min="9729" max="9729" width="7.45454545454545" style="124" customWidth="1"/>
    <col min="9730" max="9730" width="22.9090909090909" style="124" customWidth="1"/>
    <col min="9731" max="9731" width="33.9090909090909" style="124" customWidth="1"/>
    <col min="9732" max="9981" width="8.90909090909091" style="124"/>
    <col min="9982" max="9982" width="10.4545454545455" style="124" customWidth="1"/>
    <col min="9983" max="9983" width="22.4545454545455" style="124" customWidth="1"/>
    <col min="9984" max="9984" width="7" style="124" customWidth="1"/>
    <col min="9985" max="9985" width="7.45454545454545" style="124" customWidth="1"/>
    <col min="9986" max="9986" width="22.9090909090909" style="124" customWidth="1"/>
    <col min="9987" max="9987" width="33.9090909090909" style="124" customWidth="1"/>
    <col min="9988" max="10237" width="8.90909090909091" style="124"/>
    <col min="10238" max="10238" width="10.4545454545455" style="124" customWidth="1"/>
    <col min="10239" max="10239" width="22.4545454545455" style="124" customWidth="1"/>
    <col min="10240" max="10240" width="7" style="124" customWidth="1"/>
    <col min="10241" max="10241" width="7.45454545454545" style="124" customWidth="1"/>
    <col min="10242" max="10242" width="22.9090909090909" style="124" customWidth="1"/>
    <col min="10243" max="10243" width="33.9090909090909" style="124" customWidth="1"/>
    <col min="10244" max="10493" width="8.90909090909091" style="124"/>
    <col min="10494" max="10494" width="10.4545454545455" style="124" customWidth="1"/>
    <col min="10495" max="10495" width="22.4545454545455" style="124" customWidth="1"/>
    <col min="10496" max="10496" width="7" style="124" customWidth="1"/>
    <col min="10497" max="10497" width="7.45454545454545" style="124" customWidth="1"/>
    <col min="10498" max="10498" width="22.9090909090909" style="124" customWidth="1"/>
    <col min="10499" max="10499" width="33.9090909090909" style="124" customWidth="1"/>
    <col min="10500" max="10749" width="8.90909090909091" style="124"/>
    <col min="10750" max="10750" width="10.4545454545455" style="124" customWidth="1"/>
    <col min="10751" max="10751" width="22.4545454545455" style="124" customWidth="1"/>
    <col min="10752" max="10752" width="7" style="124" customWidth="1"/>
    <col min="10753" max="10753" width="7.45454545454545" style="124" customWidth="1"/>
    <col min="10754" max="10754" width="22.9090909090909" style="124" customWidth="1"/>
    <col min="10755" max="10755" width="33.9090909090909" style="124" customWidth="1"/>
    <col min="10756" max="11005" width="8.90909090909091" style="124"/>
    <col min="11006" max="11006" width="10.4545454545455" style="124" customWidth="1"/>
    <col min="11007" max="11007" width="22.4545454545455" style="124" customWidth="1"/>
    <col min="11008" max="11008" width="7" style="124" customWidth="1"/>
    <col min="11009" max="11009" width="7.45454545454545" style="124" customWidth="1"/>
    <col min="11010" max="11010" width="22.9090909090909" style="124" customWidth="1"/>
    <col min="11011" max="11011" width="33.9090909090909" style="124" customWidth="1"/>
    <col min="11012" max="11261" width="8.90909090909091" style="124"/>
    <col min="11262" max="11262" width="10.4545454545455" style="124" customWidth="1"/>
    <col min="11263" max="11263" width="22.4545454545455" style="124" customWidth="1"/>
    <col min="11264" max="11264" width="7" style="124" customWidth="1"/>
    <col min="11265" max="11265" width="7.45454545454545" style="124" customWidth="1"/>
    <col min="11266" max="11266" width="22.9090909090909" style="124" customWidth="1"/>
    <col min="11267" max="11267" width="33.9090909090909" style="124" customWidth="1"/>
    <col min="11268" max="11517" width="8.90909090909091" style="124"/>
    <col min="11518" max="11518" width="10.4545454545455" style="124" customWidth="1"/>
    <col min="11519" max="11519" width="22.4545454545455" style="124" customWidth="1"/>
    <col min="11520" max="11520" width="7" style="124" customWidth="1"/>
    <col min="11521" max="11521" width="7.45454545454545" style="124" customWidth="1"/>
    <col min="11522" max="11522" width="22.9090909090909" style="124" customWidth="1"/>
    <col min="11523" max="11523" width="33.9090909090909" style="124" customWidth="1"/>
    <col min="11524" max="11773" width="8.90909090909091" style="124"/>
    <col min="11774" max="11774" width="10.4545454545455" style="124" customWidth="1"/>
    <col min="11775" max="11775" width="22.4545454545455" style="124" customWidth="1"/>
    <col min="11776" max="11776" width="7" style="124" customWidth="1"/>
    <col min="11777" max="11777" width="7.45454545454545" style="124" customWidth="1"/>
    <col min="11778" max="11778" width="22.9090909090909" style="124" customWidth="1"/>
    <col min="11779" max="11779" width="33.9090909090909" style="124" customWidth="1"/>
    <col min="11780" max="12029" width="8.90909090909091" style="124"/>
    <col min="12030" max="12030" width="10.4545454545455" style="124" customWidth="1"/>
    <col min="12031" max="12031" width="22.4545454545455" style="124" customWidth="1"/>
    <col min="12032" max="12032" width="7" style="124" customWidth="1"/>
    <col min="12033" max="12033" width="7.45454545454545" style="124" customWidth="1"/>
    <col min="12034" max="12034" width="22.9090909090909" style="124" customWidth="1"/>
    <col min="12035" max="12035" width="33.9090909090909" style="124" customWidth="1"/>
    <col min="12036" max="12285" width="8.90909090909091" style="124"/>
    <col min="12286" max="12286" width="10.4545454545455" style="124" customWidth="1"/>
    <col min="12287" max="12287" width="22.4545454545455" style="124" customWidth="1"/>
    <col min="12288" max="12288" width="7" style="124" customWidth="1"/>
    <col min="12289" max="12289" width="7.45454545454545" style="124" customWidth="1"/>
    <col min="12290" max="12290" width="22.9090909090909" style="124" customWidth="1"/>
    <col min="12291" max="12291" width="33.9090909090909" style="124" customWidth="1"/>
    <col min="12292" max="12541" width="8.90909090909091" style="124"/>
    <col min="12542" max="12542" width="10.4545454545455" style="124" customWidth="1"/>
    <col min="12543" max="12543" width="22.4545454545455" style="124" customWidth="1"/>
    <col min="12544" max="12544" width="7" style="124" customWidth="1"/>
    <col min="12545" max="12545" width="7.45454545454545" style="124" customWidth="1"/>
    <col min="12546" max="12546" width="22.9090909090909" style="124" customWidth="1"/>
    <col min="12547" max="12547" width="33.9090909090909" style="124" customWidth="1"/>
    <col min="12548" max="12797" width="8.90909090909091" style="124"/>
    <col min="12798" max="12798" width="10.4545454545455" style="124" customWidth="1"/>
    <col min="12799" max="12799" width="22.4545454545455" style="124" customWidth="1"/>
    <col min="12800" max="12800" width="7" style="124" customWidth="1"/>
    <col min="12801" max="12801" width="7.45454545454545" style="124" customWidth="1"/>
    <col min="12802" max="12802" width="22.9090909090909" style="124" customWidth="1"/>
    <col min="12803" max="12803" width="33.9090909090909" style="124" customWidth="1"/>
    <col min="12804" max="13053" width="8.90909090909091" style="124"/>
    <col min="13054" max="13054" width="10.4545454545455" style="124" customWidth="1"/>
    <col min="13055" max="13055" width="22.4545454545455" style="124" customWidth="1"/>
    <col min="13056" max="13056" width="7" style="124" customWidth="1"/>
    <col min="13057" max="13057" width="7.45454545454545" style="124" customWidth="1"/>
    <col min="13058" max="13058" width="22.9090909090909" style="124" customWidth="1"/>
    <col min="13059" max="13059" width="33.9090909090909" style="124" customWidth="1"/>
    <col min="13060" max="13309" width="8.90909090909091" style="124"/>
    <col min="13310" max="13310" width="10.4545454545455" style="124" customWidth="1"/>
    <col min="13311" max="13311" width="22.4545454545455" style="124" customWidth="1"/>
    <col min="13312" max="13312" width="7" style="124" customWidth="1"/>
    <col min="13313" max="13313" width="7.45454545454545" style="124" customWidth="1"/>
    <col min="13314" max="13314" width="22.9090909090909" style="124" customWidth="1"/>
    <col min="13315" max="13315" width="33.9090909090909" style="124" customWidth="1"/>
    <col min="13316" max="13565" width="8.90909090909091" style="124"/>
    <col min="13566" max="13566" width="10.4545454545455" style="124" customWidth="1"/>
    <col min="13567" max="13567" width="22.4545454545455" style="124" customWidth="1"/>
    <col min="13568" max="13568" width="7" style="124" customWidth="1"/>
    <col min="13569" max="13569" width="7.45454545454545" style="124" customWidth="1"/>
    <col min="13570" max="13570" width="22.9090909090909" style="124" customWidth="1"/>
    <col min="13571" max="13571" width="33.9090909090909" style="124" customWidth="1"/>
    <col min="13572" max="13821" width="8.90909090909091" style="124"/>
    <col min="13822" max="13822" width="10.4545454545455" style="124" customWidth="1"/>
    <col min="13823" max="13823" width="22.4545454545455" style="124" customWidth="1"/>
    <col min="13824" max="13824" width="7" style="124" customWidth="1"/>
    <col min="13825" max="13825" width="7.45454545454545" style="124" customWidth="1"/>
    <col min="13826" max="13826" width="22.9090909090909" style="124" customWidth="1"/>
    <col min="13827" max="13827" width="33.9090909090909" style="124" customWidth="1"/>
    <col min="13828" max="14077" width="8.90909090909091" style="124"/>
    <col min="14078" max="14078" width="10.4545454545455" style="124" customWidth="1"/>
    <col min="14079" max="14079" width="22.4545454545455" style="124" customWidth="1"/>
    <col min="14080" max="14080" width="7" style="124" customWidth="1"/>
    <col min="14081" max="14081" width="7.45454545454545" style="124" customWidth="1"/>
    <col min="14082" max="14082" width="22.9090909090909" style="124" customWidth="1"/>
    <col min="14083" max="14083" width="33.9090909090909" style="124" customWidth="1"/>
    <col min="14084" max="14333" width="8.90909090909091" style="124"/>
    <col min="14334" max="14334" width="10.4545454545455" style="124" customWidth="1"/>
    <col min="14335" max="14335" width="22.4545454545455" style="124" customWidth="1"/>
    <col min="14336" max="14336" width="7" style="124" customWidth="1"/>
    <col min="14337" max="14337" width="7.45454545454545" style="124" customWidth="1"/>
    <col min="14338" max="14338" width="22.9090909090909" style="124" customWidth="1"/>
    <col min="14339" max="14339" width="33.9090909090909" style="124" customWidth="1"/>
    <col min="14340" max="14589" width="8.90909090909091" style="124"/>
    <col min="14590" max="14590" width="10.4545454545455" style="124" customWidth="1"/>
    <col min="14591" max="14591" width="22.4545454545455" style="124" customWidth="1"/>
    <col min="14592" max="14592" width="7" style="124" customWidth="1"/>
    <col min="14593" max="14593" width="7.45454545454545" style="124" customWidth="1"/>
    <col min="14594" max="14594" width="22.9090909090909" style="124" customWidth="1"/>
    <col min="14595" max="14595" width="33.9090909090909" style="124" customWidth="1"/>
    <col min="14596" max="14845" width="8.90909090909091" style="124"/>
    <col min="14846" max="14846" width="10.4545454545455" style="124" customWidth="1"/>
    <col min="14847" max="14847" width="22.4545454545455" style="124" customWidth="1"/>
    <col min="14848" max="14848" width="7" style="124" customWidth="1"/>
    <col min="14849" max="14849" width="7.45454545454545" style="124" customWidth="1"/>
    <col min="14850" max="14850" width="22.9090909090909" style="124" customWidth="1"/>
    <col min="14851" max="14851" width="33.9090909090909" style="124" customWidth="1"/>
    <col min="14852" max="15101" width="8.90909090909091" style="124"/>
    <col min="15102" max="15102" width="10.4545454545455" style="124" customWidth="1"/>
    <col min="15103" max="15103" width="22.4545454545455" style="124" customWidth="1"/>
    <col min="15104" max="15104" width="7" style="124" customWidth="1"/>
    <col min="15105" max="15105" width="7.45454545454545" style="124" customWidth="1"/>
    <col min="15106" max="15106" width="22.9090909090909" style="124" customWidth="1"/>
    <col min="15107" max="15107" width="33.9090909090909" style="124" customWidth="1"/>
    <col min="15108" max="15357" width="8.90909090909091" style="124"/>
    <col min="15358" max="15358" width="10.4545454545455" style="124" customWidth="1"/>
    <col min="15359" max="15359" width="22.4545454545455" style="124" customWidth="1"/>
    <col min="15360" max="15360" width="7" style="124" customWidth="1"/>
    <col min="15361" max="15361" width="7.45454545454545" style="124" customWidth="1"/>
    <col min="15362" max="15362" width="22.9090909090909" style="124" customWidth="1"/>
    <col min="15363" max="15363" width="33.9090909090909" style="124" customWidth="1"/>
    <col min="15364" max="15613" width="8.90909090909091" style="124"/>
    <col min="15614" max="15614" width="10.4545454545455" style="124" customWidth="1"/>
    <col min="15615" max="15615" width="22.4545454545455" style="124" customWidth="1"/>
    <col min="15616" max="15616" width="7" style="124" customWidth="1"/>
    <col min="15617" max="15617" width="7.45454545454545" style="124" customWidth="1"/>
    <col min="15618" max="15618" width="22.9090909090909" style="124" customWidth="1"/>
    <col min="15619" max="15619" width="33.9090909090909" style="124" customWidth="1"/>
    <col min="15620" max="15869" width="8.90909090909091" style="124"/>
    <col min="15870" max="15870" width="10.4545454545455" style="124" customWidth="1"/>
    <col min="15871" max="15871" width="22.4545454545455" style="124" customWidth="1"/>
    <col min="15872" max="15872" width="7" style="124" customWidth="1"/>
    <col min="15873" max="15873" width="7.45454545454545" style="124" customWidth="1"/>
    <col min="15874" max="15874" width="22.9090909090909" style="124" customWidth="1"/>
    <col min="15875" max="15875" width="33.9090909090909" style="124" customWidth="1"/>
    <col min="15876" max="16125" width="8.90909090909091" style="124"/>
    <col min="16126" max="16126" width="10.4545454545455" style="124" customWidth="1"/>
    <col min="16127" max="16127" width="22.4545454545455" style="124" customWidth="1"/>
    <col min="16128" max="16128" width="7" style="124" customWidth="1"/>
    <col min="16129" max="16129" width="7.45454545454545" style="124" customWidth="1"/>
    <col min="16130" max="16130" width="22.9090909090909" style="124" customWidth="1"/>
    <col min="16131" max="16131" width="33.9090909090909" style="124" customWidth="1"/>
    <col min="16132" max="16384" width="8.90909090909091" style="124"/>
  </cols>
  <sheetData>
    <row r="1" spans="1:11">
      <c r="A1" s="158" t="s">
        <v>102</v>
      </c>
      <c r="B1" s="128"/>
      <c r="H1" s="129"/>
    </row>
    <row r="2" ht="22.5" spans="1:11">
      <c r="A2" s="130" t="s">
        <v>103</v>
      </c>
      <c r="B2" s="130"/>
      <c r="C2" s="130"/>
      <c r="D2" s="130"/>
      <c r="E2" s="130"/>
      <c r="F2" s="130"/>
      <c r="G2" s="130"/>
      <c r="H2" s="130"/>
      <c r="J2" s="125"/>
      <c r="K2" s="125"/>
    </row>
    <row r="3" s="125" customFormat="1" ht="14" spans="1:11">
      <c r="A3" s="159" t="s">
        <v>104</v>
      </c>
      <c r="B3" s="159" t="s">
        <v>105</v>
      </c>
      <c r="C3" s="159" t="s">
        <v>106</v>
      </c>
      <c r="D3" s="159" t="s">
        <v>107</v>
      </c>
      <c r="E3" s="160" t="s">
        <v>108</v>
      </c>
      <c r="F3" s="160" t="s">
        <v>109</v>
      </c>
      <c r="G3" s="160" t="s">
        <v>110</v>
      </c>
      <c r="H3" s="161" t="s">
        <v>111</v>
      </c>
    </row>
    <row r="4" s="125" customFormat="1" ht="70" spans="1:11">
      <c r="A4" s="131" t="s">
        <v>112</v>
      </c>
      <c r="B4" s="131" t="s">
        <v>113</v>
      </c>
      <c r="C4" s="131" t="s">
        <v>114</v>
      </c>
      <c r="D4" s="162" t="s">
        <v>115</v>
      </c>
      <c r="E4" s="132">
        <v>1</v>
      </c>
      <c r="F4" s="132">
        <f>E4*0.8</f>
        <v>0.8</v>
      </c>
      <c r="G4" s="163" t="s">
        <v>313</v>
      </c>
      <c r="H4" s="135" t="s">
        <v>117</v>
      </c>
    </row>
    <row r="5" s="125" customFormat="1" ht="28" spans="1:11">
      <c r="A5" s="131"/>
      <c r="B5" s="131"/>
      <c r="C5" s="131"/>
      <c r="D5" s="134" t="s">
        <v>118</v>
      </c>
      <c r="E5" s="132">
        <v>0.5</v>
      </c>
      <c r="F5" s="132">
        <f t="shared" ref="F5:F37" si="0">E5*0.8</f>
        <v>0.4</v>
      </c>
      <c r="G5" s="191"/>
      <c r="H5" s="135" t="s">
        <v>119</v>
      </c>
    </row>
    <row r="6" s="125" customFormat="1" ht="98" spans="1:11">
      <c r="A6" s="131"/>
      <c r="B6" s="131"/>
      <c r="C6" s="131"/>
      <c r="D6" s="162" t="s">
        <v>120</v>
      </c>
      <c r="E6" s="136">
        <v>0.5</v>
      </c>
      <c r="F6" s="132">
        <f t="shared" si="0"/>
        <v>0.4</v>
      </c>
      <c r="G6" s="191"/>
      <c r="H6" s="162" t="s">
        <v>121</v>
      </c>
    </row>
    <row r="7" s="125" customFormat="1" ht="28" spans="1:11">
      <c r="A7" s="131"/>
      <c r="B7" s="131"/>
      <c r="C7" s="131"/>
      <c r="D7" s="134" t="s">
        <v>122</v>
      </c>
      <c r="E7" s="132">
        <v>0.5</v>
      </c>
      <c r="F7" s="132">
        <f t="shared" si="0"/>
        <v>0.4</v>
      </c>
      <c r="G7" s="191"/>
      <c r="H7" s="135" t="s">
        <v>123</v>
      </c>
    </row>
    <row r="8" s="125" customFormat="1" ht="56" spans="1:11">
      <c r="A8" s="131"/>
      <c r="B8" s="131"/>
      <c r="C8" s="131" t="s">
        <v>124</v>
      </c>
      <c r="D8" s="135" t="s">
        <v>125</v>
      </c>
      <c r="E8" s="132">
        <v>0.5</v>
      </c>
      <c r="F8" s="132">
        <f t="shared" si="0"/>
        <v>0.4</v>
      </c>
      <c r="G8" s="191"/>
      <c r="H8" s="166" t="s">
        <v>126</v>
      </c>
    </row>
    <row r="9" s="125" customFormat="1" ht="42" spans="1:11">
      <c r="A9" s="131"/>
      <c r="B9" s="131"/>
      <c r="C9" s="131"/>
      <c r="D9" s="137" t="s">
        <v>127</v>
      </c>
      <c r="E9" s="132">
        <v>0.5</v>
      </c>
      <c r="F9" s="132">
        <f t="shared" si="0"/>
        <v>0.4</v>
      </c>
      <c r="G9" s="191"/>
      <c r="H9" s="135" t="s">
        <v>128</v>
      </c>
    </row>
    <row r="10" s="125" customFormat="1" ht="42" spans="1:11">
      <c r="A10" s="131"/>
      <c r="B10" s="131"/>
      <c r="C10" s="131"/>
      <c r="D10" s="137" t="s">
        <v>129</v>
      </c>
      <c r="E10" s="132">
        <v>0.5</v>
      </c>
      <c r="F10" s="132">
        <f t="shared" si="0"/>
        <v>0.4</v>
      </c>
      <c r="G10" s="192"/>
      <c r="H10" s="135" t="s">
        <v>130</v>
      </c>
    </row>
    <row r="11" s="125" customFormat="1" ht="42.5" customHeight="1" spans="1:11">
      <c r="A11" s="131"/>
      <c r="B11" s="131" t="s">
        <v>131</v>
      </c>
      <c r="C11" s="131" t="s">
        <v>132</v>
      </c>
      <c r="D11" s="135" t="s">
        <v>246</v>
      </c>
      <c r="E11" s="132">
        <v>2</v>
      </c>
      <c r="F11" s="132">
        <f t="shared" si="0"/>
        <v>1.6</v>
      </c>
      <c r="G11" s="163" t="s">
        <v>313</v>
      </c>
      <c r="H11" s="135" t="s">
        <v>134</v>
      </c>
    </row>
    <row r="12" s="125" customFormat="1" ht="42" spans="1:11">
      <c r="A12" s="131"/>
      <c r="B12" s="131"/>
      <c r="C12" s="131"/>
      <c r="D12" s="137" t="s">
        <v>247</v>
      </c>
      <c r="E12" s="132">
        <v>1</v>
      </c>
      <c r="F12" s="132">
        <f t="shared" si="0"/>
        <v>0.8</v>
      </c>
      <c r="G12" s="164"/>
      <c r="H12" s="137" t="s">
        <v>136</v>
      </c>
    </row>
    <row r="13" s="125" customFormat="1" ht="56" spans="1:11">
      <c r="A13" s="131"/>
      <c r="B13" s="131"/>
      <c r="C13" s="131" t="s">
        <v>137</v>
      </c>
      <c r="D13" s="134" t="s">
        <v>138</v>
      </c>
      <c r="E13" s="132">
        <v>1</v>
      </c>
      <c r="F13" s="132">
        <f t="shared" si="0"/>
        <v>0.8</v>
      </c>
      <c r="G13" s="164"/>
      <c r="H13" s="135" t="s">
        <v>139</v>
      </c>
    </row>
    <row r="14" s="125" customFormat="1" ht="42" spans="1:11">
      <c r="A14" s="131"/>
      <c r="B14" s="131"/>
      <c r="C14" s="131"/>
      <c r="D14" s="138" t="s">
        <v>140</v>
      </c>
      <c r="E14" s="132">
        <v>1</v>
      </c>
      <c r="F14" s="132">
        <f t="shared" si="0"/>
        <v>0.8</v>
      </c>
      <c r="G14" s="164"/>
      <c r="H14" s="137" t="s">
        <v>141</v>
      </c>
    </row>
    <row r="15" s="125" customFormat="1" ht="56" spans="1:11">
      <c r="A15" s="131"/>
      <c r="B15" s="131"/>
      <c r="C15" s="131"/>
      <c r="D15" s="138" t="s">
        <v>142</v>
      </c>
      <c r="E15" s="132">
        <v>1</v>
      </c>
      <c r="F15" s="132">
        <f t="shared" si="0"/>
        <v>0.8</v>
      </c>
      <c r="G15" s="165"/>
      <c r="H15" s="137" t="s">
        <v>143</v>
      </c>
    </row>
    <row r="16" s="125" customFormat="1" ht="42" customHeight="1" spans="1:11">
      <c r="A16" s="131"/>
      <c r="B16" s="131" t="s">
        <v>144</v>
      </c>
      <c r="C16" s="131" t="s">
        <v>145</v>
      </c>
      <c r="D16" s="134" t="s">
        <v>146</v>
      </c>
      <c r="E16" s="132">
        <v>2</v>
      </c>
      <c r="F16" s="132">
        <f t="shared" si="0"/>
        <v>1.6</v>
      </c>
      <c r="G16" s="151" t="s">
        <v>314</v>
      </c>
      <c r="H16" s="135" t="s">
        <v>148</v>
      </c>
    </row>
    <row r="17" s="125" customFormat="1" ht="56" spans="1:11">
      <c r="A17" s="131"/>
      <c r="B17" s="131"/>
      <c r="C17" s="131"/>
      <c r="D17" s="138" t="s">
        <v>149</v>
      </c>
      <c r="E17" s="132">
        <v>2</v>
      </c>
      <c r="F17" s="132">
        <f t="shared" si="0"/>
        <v>1.6</v>
      </c>
      <c r="G17" s="191"/>
      <c r="H17" s="137" t="s">
        <v>150</v>
      </c>
      <c r="K17" s="193"/>
    </row>
    <row r="18" s="125" customFormat="1" ht="42" spans="1:11">
      <c r="A18" s="131"/>
      <c r="B18" s="131"/>
      <c r="C18" s="131"/>
      <c r="D18" s="138" t="s">
        <v>151</v>
      </c>
      <c r="E18" s="132">
        <v>1</v>
      </c>
      <c r="F18" s="132">
        <f t="shared" si="0"/>
        <v>0.8</v>
      </c>
      <c r="G18" s="192"/>
      <c r="H18" s="137" t="s">
        <v>152</v>
      </c>
      <c r="K18" s="194"/>
    </row>
    <row r="19" s="125" customFormat="1" ht="42" spans="1:11">
      <c r="A19" s="139" t="s">
        <v>153</v>
      </c>
      <c r="B19" s="131" t="s">
        <v>154</v>
      </c>
      <c r="C19" s="169" t="s">
        <v>155</v>
      </c>
      <c r="D19" s="170" t="s">
        <v>156</v>
      </c>
      <c r="E19" s="132">
        <v>4</v>
      </c>
      <c r="F19" s="132">
        <v>4</v>
      </c>
      <c r="G19" s="163" t="s">
        <v>313</v>
      </c>
      <c r="H19" s="137" t="s">
        <v>157</v>
      </c>
      <c r="J19" s="194"/>
      <c r="K19" s="194"/>
    </row>
    <row r="20" s="125" customFormat="1" ht="42" spans="1:11">
      <c r="A20" s="140"/>
      <c r="B20" s="131"/>
      <c r="C20" s="159" t="s">
        <v>158</v>
      </c>
      <c r="D20" s="134" t="s">
        <v>159</v>
      </c>
      <c r="E20" s="132">
        <v>4</v>
      </c>
      <c r="F20" s="132">
        <v>0</v>
      </c>
      <c r="G20" s="164"/>
      <c r="H20" s="137" t="s">
        <v>160</v>
      </c>
      <c r="J20" s="194"/>
    </row>
    <row r="21" s="125" customFormat="1" ht="84" spans="1:11">
      <c r="A21" s="140"/>
      <c r="B21" s="131"/>
      <c r="C21" s="131" t="s">
        <v>251</v>
      </c>
      <c r="D21" s="170" t="s">
        <v>162</v>
      </c>
      <c r="E21" s="132">
        <v>1</v>
      </c>
      <c r="F21" s="132">
        <f t="shared" si="0"/>
        <v>0.8</v>
      </c>
      <c r="G21" s="164"/>
      <c r="H21" s="137" t="s">
        <v>163</v>
      </c>
    </row>
    <row r="22" s="125" customFormat="1" ht="28" spans="1:11">
      <c r="A22" s="140"/>
      <c r="B22" s="131"/>
      <c r="C22" s="132"/>
      <c r="D22" s="138" t="s">
        <v>164</v>
      </c>
      <c r="E22" s="132">
        <v>1</v>
      </c>
      <c r="F22" s="132">
        <f t="shared" si="0"/>
        <v>0.8</v>
      </c>
      <c r="G22" s="164"/>
      <c r="H22" s="137" t="s">
        <v>165</v>
      </c>
    </row>
    <row r="23" s="125" customFormat="1" ht="56" spans="1:11">
      <c r="A23" s="140"/>
      <c r="B23" s="131"/>
      <c r="C23" s="132"/>
      <c r="D23" s="138" t="s">
        <v>166</v>
      </c>
      <c r="E23" s="132">
        <v>1</v>
      </c>
      <c r="F23" s="132">
        <f t="shared" si="0"/>
        <v>0.8</v>
      </c>
      <c r="G23" s="164"/>
      <c r="H23" s="137" t="s">
        <v>167</v>
      </c>
    </row>
    <row r="24" s="125" customFormat="1" ht="42" spans="1:11">
      <c r="A24" s="140"/>
      <c r="B24" s="132"/>
      <c r="C24" s="132"/>
      <c r="D24" s="134" t="s">
        <v>168</v>
      </c>
      <c r="E24" s="132">
        <v>1</v>
      </c>
      <c r="F24" s="132">
        <f t="shared" si="0"/>
        <v>0.8</v>
      </c>
      <c r="G24" s="165"/>
      <c r="H24" s="137" t="s">
        <v>169</v>
      </c>
    </row>
    <row r="25" s="125" customFormat="1" ht="56" spans="1:11">
      <c r="A25" s="140"/>
      <c r="B25" s="139" t="s">
        <v>170</v>
      </c>
      <c r="C25" s="131" t="s">
        <v>171</v>
      </c>
      <c r="D25" s="134" t="s">
        <v>172</v>
      </c>
      <c r="E25" s="132">
        <v>1</v>
      </c>
      <c r="F25" s="132">
        <f t="shared" si="0"/>
        <v>0.8</v>
      </c>
      <c r="G25" s="151" t="s">
        <v>314</v>
      </c>
      <c r="H25" s="137" t="s">
        <v>173</v>
      </c>
    </row>
    <row r="26" s="125" customFormat="1" ht="42" spans="1:11">
      <c r="A26" s="140"/>
      <c r="B26" s="140"/>
      <c r="C26" s="131"/>
      <c r="D26" s="138" t="s">
        <v>174</v>
      </c>
      <c r="E26" s="132">
        <v>1</v>
      </c>
      <c r="F26" s="132">
        <f t="shared" si="0"/>
        <v>0.8</v>
      </c>
      <c r="G26" s="191"/>
      <c r="H26" s="137" t="s">
        <v>175</v>
      </c>
    </row>
    <row r="27" s="125" customFormat="1" ht="28" spans="1:11">
      <c r="A27" s="140"/>
      <c r="B27" s="140"/>
      <c r="C27" s="131"/>
      <c r="D27" s="138" t="s">
        <v>176</v>
      </c>
      <c r="E27" s="132">
        <v>1</v>
      </c>
      <c r="F27" s="132">
        <f t="shared" si="0"/>
        <v>0.8</v>
      </c>
      <c r="G27" s="192"/>
      <c r="H27" s="137" t="s">
        <v>177</v>
      </c>
    </row>
    <row r="28" s="125" customFormat="1" ht="42" spans="1:11">
      <c r="A28" s="140"/>
      <c r="B28" s="140"/>
      <c r="C28" s="139" t="s">
        <v>178</v>
      </c>
      <c r="D28" s="134" t="s">
        <v>179</v>
      </c>
      <c r="E28" s="132">
        <v>1</v>
      </c>
      <c r="F28" s="132">
        <f t="shared" si="0"/>
        <v>0.8</v>
      </c>
      <c r="G28" s="163" t="s">
        <v>313</v>
      </c>
      <c r="H28" s="137" t="s">
        <v>180</v>
      </c>
    </row>
    <row r="29" s="125" customFormat="1" ht="28" spans="1:11">
      <c r="A29" s="140"/>
      <c r="B29" s="140"/>
      <c r="C29" s="140"/>
      <c r="D29" s="138" t="s">
        <v>181</v>
      </c>
      <c r="E29" s="132">
        <v>1</v>
      </c>
      <c r="F29" s="132">
        <f t="shared" si="0"/>
        <v>0.8</v>
      </c>
      <c r="G29" s="164"/>
      <c r="H29" s="137" t="s">
        <v>182</v>
      </c>
    </row>
    <row r="30" s="125" customFormat="1" ht="70" spans="1:11">
      <c r="A30" s="140"/>
      <c r="B30" s="140"/>
      <c r="C30" s="140"/>
      <c r="D30" s="138" t="s">
        <v>183</v>
      </c>
      <c r="E30" s="132">
        <v>1</v>
      </c>
      <c r="F30" s="132">
        <f t="shared" si="0"/>
        <v>0.8</v>
      </c>
      <c r="G30" s="164"/>
      <c r="H30" s="137" t="s">
        <v>184</v>
      </c>
    </row>
    <row r="31" s="125" customFormat="1" ht="70" spans="1:11">
      <c r="A31" s="140"/>
      <c r="B31" s="140"/>
      <c r="C31" s="140"/>
      <c r="D31" s="138" t="s">
        <v>185</v>
      </c>
      <c r="E31" s="132">
        <v>1</v>
      </c>
      <c r="F31" s="132">
        <f t="shared" si="0"/>
        <v>0.8</v>
      </c>
      <c r="G31" s="164"/>
      <c r="H31" s="137" t="s">
        <v>186</v>
      </c>
    </row>
    <row r="32" s="125" customFormat="1" ht="70" spans="1:11">
      <c r="A32" s="140"/>
      <c r="B32" s="140"/>
      <c r="C32" s="140"/>
      <c r="D32" s="138" t="s">
        <v>187</v>
      </c>
      <c r="E32" s="132">
        <v>1</v>
      </c>
      <c r="F32" s="132">
        <f t="shared" si="0"/>
        <v>0.8</v>
      </c>
      <c r="G32" s="165"/>
      <c r="H32" s="137" t="s">
        <v>188</v>
      </c>
    </row>
    <row r="33" s="125" customFormat="1" ht="42.5" customHeight="1" spans="1:8">
      <c r="A33" s="140"/>
      <c r="B33" s="140"/>
      <c r="C33" s="139" t="s">
        <v>189</v>
      </c>
      <c r="D33" s="138" t="s">
        <v>190</v>
      </c>
      <c r="E33" s="132">
        <v>1</v>
      </c>
      <c r="F33" s="132">
        <f t="shared" si="0"/>
        <v>0.8</v>
      </c>
      <c r="G33" s="163" t="s">
        <v>313</v>
      </c>
      <c r="H33" s="137" t="s">
        <v>191</v>
      </c>
    </row>
    <row r="34" s="125" customFormat="1" ht="14" spans="1:8">
      <c r="A34" s="140"/>
      <c r="B34" s="142"/>
      <c r="C34" s="142"/>
      <c r="D34" s="138" t="s">
        <v>192</v>
      </c>
      <c r="E34" s="132">
        <v>1</v>
      </c>
      <c r="F34" s="132">
        <f t="shared" si="0"/>
        <v>0.8</v>
      </c>
      <c r="G34" s="165"/>
      <c r="H34" s="137" t="s">
        <v>191</v>
      </c>
    </row>
    <row r="35" s="125" customFormat="1" ht="42.5" customHeight="1" spans="1:8">
      <c r="A35" s="140"/>
      <c r="B35" s="169" t="s">
        <v>193</v>
      </c>
      <c r="C35" s="173" t="s">
        <v>194</v>
      </c>
      <c r="D35" s="170" t="s">
        <v>195</v>
      </c>
      <c r="E35" s="132">
        <v>1</v>
      </c>
      <c r="F35" s="132">
        <f t="shared" si="0"/>
        <v>0.8</v>
      </c>
      <c r="G35" s="163" t="s">
        <v>313</v>
      </c>
      <c r="H35" s="174" t="s">
        <v>196</v>
      </c>
    </row>
    <row r="36" s="125" customFormat="1" ht="14" spans="1:8">
      <c r="A36" s="140"/>
      <c r="B36" s="176"/>
      <c r="C36" s="169" t="s">
        <v>197</v>
      </c>
      <c r="D36" s="170" t="s">
        <v>198</v>
      </c>
      <c r="E36" s="132">
        <v>1</v>
      </c>
      <c r="F36" s="132">
        <f t="shared" si="0"/>
        <v>0.8</v>
      </c>
      <c r="G36" s="164"/>
      <c r="H36" s="174" t="s">
        <v>199</v>
      </c>
    </row>
    <row r="37" s="125" customFormat="1" ht="14" spans="1:8">
      <c r="A37" s="142"/>
      <c r="B37" s="173"/>
      <c r="C37" s="173"/>
      <c r="D37" s="170" t="s">
        <v>200</v>
      </c>
      <c r="E37" s="132">
        <v>1</v>
      </c>
      <c r="F37" s="132">
        <f t="shared" si="0"/>
        <v>0.8</v>
      </c>
      <c r="G37" s="165"/>
      <c r="H37" s="174" t="s">
        <v>201</v>
      </c>
    </row>
    <row r="38" s="125" customFormat="1" ht="28" spans="1:8">
      <c r="A38" s="131" t="s">
        <v>202</v>
      </c>
      <c r="B38" s="131" t="s">
        <v>203</v>
      </c>
      <c r="C38" s="152" t="s">
        <v>204</v>
      </c>
      <c r="D38" s="152" t="s">
        <v>205</v>
      </c>
      <c r="E38" s="132">
        <v>6</v>
      </c>
      <c r="F38" s="132">
        <f>E38*0.75</f>
        <v>4.5</v>
      </c>
      <c r="G38" s="163" t="s">
        <v>315</v>
      </c>
      <c r="H38" s="195" t="s">
        <v>207</v>
      </c>
    </row>
    <row r="39" s="125" customFormat="1" ht="14" spans="1:8">
      <c r="A39" s="132"/>
      <c r="B39" s="132"/>
      <c r="C39" s="152" t="s">
        <v>208</v>
      </c>
      <c r="D39" s="152" t="s">
        <v>209</v>
      </c>
      <c r="E39" s="132">
        <v>6</v>
      </c>
      <c r="F39" s="132">
        <f t="shared" ref="F39:F47" si="1">E39*0.75</f>
        <v>4.5</v>
      </c>
      <c r="G39" s="191"/>
      <c r="H39" s="196"/>
    </row>
    <row r="40" s="125" customFormat="1" ht="113.5" customHeight="1" spans="1:8">
      <c r="A40" s="132"/>
      <c r="B40" s="131" t="s">
        <v>210</v>
      </c>
      <c r="C40" s="178" t="s">
        <v>211</v>
      </c>
      <c r="D40" s="177" t="s">
        <v>212</v>
      </c>
      <c r="E40" s="151">
        <v>16</v>
      </c>
      <c r="F40" s="132">
        <f t="shared" si="1"/>
        <v>12</v>
      </c>
      <c r="G40" s="163" t="s">
        <v>315</v>
      </c>
      <c r="H40" s="143" t="s">
        <v>214</v>
      </c>
    </row>
    <row r="41" s="125" customFormat="1" ht="70" spans="1:8">
      <c r="A41" s="132"/>
      <c r="B41" s="131" t="s">
        <v>215</v>
      </c>
      <c r="C41" s="131" t="s">
        <v>216</v>
      </c>
      <c r="D41" s="152" t="s">
        <v>217</v>
      </c>
      <c r="E41" s="131">
        <v>12</v>
      </c>
      <c r="F41" s="132">
        <f t="shared" si="1"/>
        <v>9</v>
      </c>
      <c r="G41" s="163" t="s">
        <v>315</v>
      </c>
      <c r="H41" s="143" t="s">
        <v>218</v>
      </c>
    </row>
    <row r="42" s="125" customFormat="1" ht="84" spans="1:8">
      <c r="A42" s="132"/>
      <c r="B42" s="131" t="s">
        <v>219</v>
      </c>
      <c r="C42" s="132" t="s">
        <v>220</v>
      </c>
      <c r="D42" s="170" t="s">
        <v>221</v>
      </c>
      <c r="E42" s="132">
        <v>5</v>
      </c>
      <c r="F42" s="132">
        <f t="shared" si="1"/>
        <v>3.75</v>
      </c>
      <c r="G42" s="172" t="s">
        <v>315</v>
      </c>
      <c r="H42" s="137" t="s">
        <v>222</v>
      </c>
    </row>
    <row r="43" s="125" customFormat="1" ht="42" spans="1:8">
      <c r="A43" s="139" t="s">
        <v>223</v>
      </c>
      <c r="B43" s="132" t="s">
        <v>224</v>
      </c>
      <c r="C43" s="180" t="s">
        <v>225</v>
      </c>
      <c r="D43" s="170" t="s">
        <v>226</v>
      </c>
      <c r="E43" s="151">
        <v>4</v>
      </c>
      <c r="F43" s="132">
        <f t="shared" si="1"/>
        <v>3</v>
      </c>
      <c r="G43" s="163" t="s">
        <v>315</v>
      </c>
      <c r="H43" s="143" t="s">
        <v>227</v>
      </c>
    </row>
    <row r="44" s="125" customFormat="1" ht="28" spans="1:8">
      <c r="A44" s="140"/>
      <c r="B44" s="132"/>
      <c r="C44" s="151" t="s">
        <v>228</v>
      </c>
      <c r="D44" s="170" t="s">
        <v>229</v>
      </c>
      <c r="E44" s="132">
        <v>4</v>
      </c>
      <c r="F44" s="132">
        <f t="shared" si="1"/>
        <v>3</v>
      </c>
      <c r="G44" s="191"/>
      <c r="H44" s="137" t="s">
        <v>230</v>
      </c>
    </row>
    <row r="45" s="125" customFormat="1" ht="42" spans="1:8">
      <c r="A45" s="140"/>
      <c r="B45" s="132"/>
      <c r="C45" s="180" t="s">
        <v>231</v>
      </c>
      <c r="D45" s="170" t="s">
        <v>232</v>
      </c>
      <c r="E45" s="132">
        <v>4</v>
      </c>
      <c r="F45" s="132">
        <f t="shared" si="1"/>
        <v>3</v>
      </c>
      <c r="G45" s="192"/>
      <c r="H45" s="137" t="s">
        <v>233</v>
      </c>
    </row>
    <row r="46" s="125" customFormat="1" ht="25" customHeight="1" spans="1:8">
      <c r="A46" s="140"/>
      <c r="B46" s="132" t="s">
        <v>234</v>
      </c>
      <c r="C46" s="132" t="s">
        <v>234</v>
      </c>
      <c r="D46" s="138" t="s">
        <v>235</v>
      </c>
      <c r="E46" s="132">
        <v>1.5</v>
      </c>
      <c r="F46" s="132">
        <f t="shared" si="1"/>
        <v>1.125</v>
      </c>
      <c r="G46" s="163" t="s">
        <v>315</v>
      </c>
      <c r="H46" s="143" t="s">
        <v>236</v>
      </c>
    </row>
    <row r="47" s="125" customFormat="1" ht="25" customHeight="1" spans="1:8">
      <c r="A47" s="142"/>
      <c r="B47" s="132"/>
      <c r="C47" s="132"/>
      <c r="D47" s="138" t="s">
        <v>237</v>
      </c>
      <c r="E47" s="132">
        <v>1.5</v>
      </c>
      <c r="F47" s="132">
        <f t="shared" si="1"/>
        <v>1.125</v>
      </c>
      <c r="G47" s="192"/>
      <c r="H47" s="153"/>
    </row>
    <row r="48" s="125" customFormat="1" ht="14" spans="1:8">
      <c r="A48" s="132" t="s">
        <v>238</v>
      </c>
      <c r="B48" s="132" t="s">
        <v>239</v>
      </c>
      <c r="C48" s="132" t="s">
        <v>239</v>
      </c>
      <c r="D48" s="137"/>
      <c r="E48" s="132">
        <f>SUM(E4:E47)</f>
        <v>100</v>
      </c>
      <c r="F48" s="181">
        <f>SUM(F4:F47)</f>
        <v>74.6</v>
      </c>
      <c r="G48" s="181"/>
      <c r="H48" s="137"/>
    </row>
    <row r="49" s="156" customFormat="1" ht="15" spans="1:8">
      <c r="A49" s="182" t="s">
        <v>244</v>
      </c>
      <c r="B49" s="183"/>
      <c r="C49" s="183"/>
      <c r="D49" s="183"/>
      <c r="E49" s="183"/>
      <c r="F49" s="184"/>
      <c r="G49" s="184"/>
      <c r="H49" s="183"/>
    </row>
    <row r="51" spans="1:8">
      <c r="A51" s="187" t="s">
        <v>241</v>
      </c>
      <c r="D51" s="190" t="s">
        <v>242</v>
      </c>
      <c r="F51" s="188"/>
      <c r="G51" s="188"/>
      <c r="H51" s="189" t="s">
        <v>243</v>
      </c>
    </row>
  </sheetData>
  <mergeCells count="38">
    <mergeCell ref="A2:H2"/>
    <mergeCell ref="A4:A18"/>
    <mergeCell ref="A19:A37"/>
    <mergeCell ref="A38:A42"/>
    <mergeCell ref="A43:A47"/>
    <mergeCell ref="B4:B10"/>
    <mergeCell ref="B11:B15"/>
    <mergeCell ref="B16:B18"/>
    <mergeCell ref="B19:B24"/>
    <mergeCell ref="B25:B34"/>
    <mergeCell ref="B35:B37"/>
    <mergeCell ref="B38:B39"/>
    <mergeCell ref="B43:B45"/>
    <mergeCell ref="B46:B47"/>
    <mergeCell ref="C4:C7"/>
    <mergeCell ref="C8:C10"/>
    <mergeCell ref="C11:C12"/>
    <mergeCell ref="C13:C15"/>
    <mergeCell ref="C16:C18"/>
    <mergeCell ref="C21:C24"/>
    <mergeCell ref="C25:C27"/>
    <mergeCell ref="C28:C32"/>
    <mergeCell ref="C33:C34"/>
    <mergeCell ref="C36:C37"/>
    <mergeCell ref="C46:C47"/>
    <mergeCell ref="G4:G10"/>
    <mergeCell ref="G11:G15"/>
    <mergeCell ref="G16:G18"/>
    <mergeCell ref="G19:G24"/>
    <mergeCell ref="G25:G27"/>
    <mergeCell ref="G28:G32"/>
    <mergeCell ref="G33:G34"/>
    <mergeCell ref="G35:G37"/>
    <mergeCell ref="G38:G39"/>
    <mergeCell ref="G43:G45"/>
    <mergeCell ref="G46:G47"/>
    <mergeCell ref="H38:H39"/>
    <mergeCell ref="H46:H47"/>
  </mergeCells>
  <pageMargins left="0.7" right="0.7" top="0.75" bottom="0.75" header="0.3" footer="0.3"/>
  <pageSetup paperSize="9" scale="65"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8"/>
  <sheetViews>
    <sheetView workbookViewId="0">
      <selection activeCell="A1" sqref="$A1:$XFD1048576"/>
    </sheetView>
  </sheetViews>
  <sheetFormatPr defaultColWidth="8.90909090909091" defaultRowHeight="27" customHeight="1"/>
  <cols>
    <col min="1" max="2" width="8.90909090909091" style="124"/>
    <col min="3" max="3" width="10.4545454545455" style="124" customWidth="1"/>
    <col min="4" max="4" width="31.2727272727273" style="124" customWidth="1"/>
    <col min="5" max="5" width="7" style="126" customWidth="1"/>
    <col min="6" max="6" width="7.45454545454545" style="157" customWidth="1"/>
    <col min="7" max="7" width="21.5454545454545" style="157" customWidth="1"/>
    <col min="8" max="8" width="27.7272727272727" style="124" customWidth="1"/>
    <col min="9" max="9" width="8.90909090909091" style="124" customWidth="1"/>
    <col min="10" max="251" width="8.90909090909091" style="124"/>
    <col min="252" max="252" width="10.4545454545455" style="124" customWidth="1"/>
    <col min="253" max="253" width="22.4545454545455" style="124" customWidth="1"/>
    <col min="254" max="254" width="7" style="124" customWidth="1"/>
    <col min="255" max="255" width="7.45454545454545" style="124" customWidth="1"/>
    <col min="256" max="256" width="22.9090909090909" style="124" customWidth="1"/>
    <col min="257" max="257" width="33.9090909090909" style="124" customWidth="1"/>
    <col min="258" max="507" width="8.90909090909091" style="124"/>
    <col min="508" max="508" width="10.4545454545455" style="124" customWidth="1"/>
    <col min="509" max="509" width="22.4545454545455" style="124" customWidth="1"/>
    <col min="510" max="510" width="7" style="124" customWidth="1"/>
    <col min="511" max="511" width="7.45454545454545" style="124" customWidth="1"/>
    <col min="512" max="512" width="22.9090909090909" style="124" customWidth="1"/>
    <col min="513" max="513" width="33.9090909090909" style="124" customWidth="1"/>
    <col min="514" max="763" width="8.90909090909091" style="124"/>
    <col min="764" max="764" width="10.4545454545455" style="124" customWidth="1"/>
    <col min="765" max="765" width="22.4545454545455" style="124" customWidth="1"/>
    <col min="766" max="766" width="7" style="124" customWidth="1"/>
    <col min="767" max="767" width="7.45454545454545" style="124" customWidth="1"/>
    <col min="768" max="768" width="22.9090909090909" style="124" customWidth="1"/>
    <col min="769" max="769" width="33.9090909090909" style="124" customWidth="1"/>
    <col min="770" max="1019" width="8.90909090909091" style="124"/>
    <col min="1020" max="1020" width="10.4545454545455" style="124" customWidth="1"/>
    <col min="1021" max="1021" width="22.4545454545455" style="124" customWidth="1"/>
    <col min="1022" max="1022" width="7" style="124" customWidth="1"/>
    <col min="1023" max="1023" width="7.45454545454545" style="124" customWidth="1"/>
    <col min="1024" max="1024" width="22.9090909090909" style="124" customWidth="1"/>
    <col min="1025" max="1025" width="33.9090909090909" style="124" customWidth="1"/>
    <col min="1026" max="1275" width="8.90909090909091" style="124"/>
    <col min="1276" max="1276" width="10.4545454545455" style="124" customWidth="1"/>
    <col min="1277" max="1277" width="22.4545454545455" style="124" customWidth="1"/>
    <col min="1278" max="1278" width="7" style="124" customWidth="1"/>
    <col min="1279" max="1279" width="7.45454545454545" style="124" customWidth="1"/>
    <col min="1280" max="1280" width="22.9090909090909" style="124" customWidth="1"/>
    <col min="1281" max="1281" width="33.9090909090909" style="124" customWidth="1"/>
    <col min="1282" max="1531" width="8.90909090909091" style="124"/>
    <col min="1532" max="1532" width="10.4545454545455" style="124" customWidth="1"/>
    <col min="1533" max="1533" width="22.4545454545455" style="124" customWidth="1"/>
    <col min="1534" max="1534" width="7" style="124" customWidth="1"/>
    <col min="1535" max="1535" width="7.45454545454545" style="124" customWidth="1"/>
    <col min="1536" max="1536" width="22.9090909090909" style="124" customWidth="1"/>
    <col min="1537" max="1537" width="33.9090909090909" style="124" customWidth="1"/>
    <col min="1538" max="1787" width="8.90909090909091" style="124"/>
    <col min="1788" max="1788" width="10.4545454545455" style="124" customWidth="1"/>
    <col min="1789" max="1789" width="22.4545454545455" style="124" customWidth="1"/>
    <col min="1790" max="1790" width="7" style="124" customWidth="1"/>
    <col min="1791" max="1791" width="7.45454545454545" style="124" customWidth="1"/>
    <col min="1792" max="1792" width="22.9090909090909" style="124" customWidth="1"/>
    <col min="1793" max="1793" width="33.9090909090909" style="124" customWidth="1"/>
    <col min="1794" max="2043" width="8.90909090909091" style="124"/>
    <col min="2044" max="2044" width="10.4545454545455" style="124" customWidth="1"/>
    <col min="2045" max="2045" width="22.4545454545455" style="124" customWidth="1"/>
    <col min="2046" max="2046" width="7" style="124" customWidth="1"/>
    <col min="2047" max="2047" width="7.45454545454545" style="124" customWidth="1"/>
    <col min="2048" max="2048" width="22.9090909090909" style="124" customWidth="1"/>
    <col min="2049" max="2049" width="33.9090909090909" style="124" customWidth="1"/>
    <col min="2050" max="2299" width="8.90909090909091" style="124"/>
    <col min="2300" max="2300" width="10.4545454545455" style="124" customWidth="1"/>
    <col min="2301" max="2301" width="22.4545454545455" style="124" customWidth="1"/>
    <col min="2302" max="2302" width="7" style="124" customWidth="1"/>
    <col min="2303" max="2303" width="7.45454545454545" style="124" customWidth="1"/>
    <col min="2304" max="2304" width="22.9090909090909" style="124" customWidth="1"/>
    <col min="2305" max="2305" width="33.9090909090909" style="124" customWidth="1"/>
    <col min="2306" max="2555" width="8.90909090909091" style="124"/>
    <col min="2556" max="2556" width="10.4545454545455" style="124" customWidth="1"/>
    <col min="2557" max="2557" width="22.4545454545455" style="124" customWidth="1"/>
    <col min="2558" max="2558" width="7" style="124" customWidth="1"/>
    <col min="2559" max="2559" width="7.45454545454545" style="124" customWidth="1"/>
    <col min="2560" max="2560" width="22.9090909090909" style="124" customWidth="1"/>
    <col min="2561" max="2561" width="33.9090909090909" style="124" customWidth="1"/>
    <col min="2562" max="2811" width="8.90909090909091" style="124"/>
    <col min="2812" max="2812" width="10.4545454545455" style="124" customWidth="1"/>
    <col min="2813" max="2813" width="22.4545454545455" style="124" customWidth="1"/>
    <col min="2814" max="2814" width="7" style="124" customWidth="1"/>
    <col min="2815" max="2815" width="7.45454545454545" style="124" customWidth="1"/>
    <col min="2816" max="2816" width="22.9090909090909" style="124" customWidth="1"/>
    <col min="2817" max="2817" width="33.9090909090909" style="124" customWidth="1"/>
    <col min="2818" max="3067" width="8.90909090909091" style="124"/>
    <col min="3068" max="3068" width="10.4545454545455" style="124" customWidth="1"/>
    <col min="3069" max="3069" width="22.4545454545455" style="124" customWidth="1"/>
    <col min="3070" max="3070" width="7" style="124" customWidth="1"/>
    <col min="3071" max="3071" width="7.45454545454545" style="124" customWidth="1"/>
    <col min="3072" max="3072" width="22.9090909090909" style="124" customWidth="1"/>
    <col min="3073" max="3073" width="33.9090909090909" style="124" customWidth="1"/>
    <col min="3074" max="3323" width="8.90909090909091" style="124"/>
    <col min="3324" max="3324" width="10.4545454545455" style="124" customWidth="1"/>
    <col min="3325" max="3325" width="22.4545454545455" style="124" customWidth="1"/>
    <col min="3326" max="3326" width="7" style="124" customWidth="1"/>
    <col min="3327" max="3327" width="7.45454545454545" style="124" customWidth="1"/>
    <col min="3328" max="3328" width="22.9090909090909" style="124" customWidth="1"/>
    <col min="3329" max="3329" width="33.9090909090909" style="124" customWidth="1"/>
    <col min="3330" max="3579" width="8.90909090909091" style="124"/>
    <col min="3580" max="3580" width="10.4545454545455" style="124" customWidth="1"/>
    <col min="3581" max="3581" width="22.4545454545455" style="124" customWidth="1"/>
    <col min="3582" max="3582" width="7" style="124" customWidth="1"/>
    <col min="3583" max="3583" width="7.45454545454545" style="124" customWidth="1"/>
    <col min="3584" max="3584" width="22.9090909090909" style="124" customWidth="1"/>
    <col min="3585" max="3585" width="33.9090909090909" style="124" customWidth="1"/>
    <col min="3586" max="3835" width="8.90909090909091" style="124"/>
    <col min="3836" max="3836" width="10.4545454545455" style="124" customWidth="1"/>
    <col min="3837" max="3837" width="22.4545454545455" style="124" customWidth="1"/>
    <col min="3838" max="3838" width="7" style="124" customWidth="1"/>
    <col min="3839" max="3839" width="7.45454545454545" style="124" customWidth="1"/>
    <col min="3840" max="3840" width="22.9090909090909" style="124" customWidth="1"/>
    <col min="3841" max="3841" width="33.9090909090909" style="124" customWidth="1"/>
    <col min="3842" max="4091" width="8.90909090909091" style="124"/>
    <col min="4092" max="4092" width="10.4545454545455" style="124" customWidth="1"/>
    <col min="4093" max="4093" width="22.4545454545455" style="124" customWidth="1"/>
    <col min="4094" max="4094" width="7" style="124" customWidth="1"/>
    <col min="4095" max="4095" width="7.45454545454545" style="124" customWidth="1"/>
    <col min="4096" max="4096" width="22.9090909090909" style="124" customWidth="1"/>
    <col min="4097" max="4097" width="33.9090909090909" style="124" customWidth="1"/>
    <col min="4098" max="4347" width="8.90909090909091" style="124"/>
    <col min="4348" max="4348" width="10.4545454545455" style="124" customWidth="1"/>
    <col min="4349" max="4349" width="22.4545454545455" style="124" customWidth="1"/>
    <col min="4350" max="4350" width="7" style="124" customWidth="1"/>
    <col min="4351" max="4351" width="7.45454545454545" style="124" customWidth="1"/>
    <col min="4352" max="4352" width="22.9090909090909" style="124" customWidth="1"/>
    <col min="4353" max="4353" width="33.9090909090909" style="124" customWidth="1"/>
    <col min="4354" max="4603" width="8.90909090909091" style="124"/>
    <col min="4604" max="4604" width="10.4545454545455" style="124" customWidth="1"/>
    <col min="4605" max="4605" width="22.4545454545455" style="124" customWidth="1"/>
    <col min="4606" max="4606" width="7" style="124" customWidth="1"/>
    <col min="4607" max="4607" width="7.45454545454545" style="124" customWidth="1"/>
    <col min="4608" max="4608" width="22.9090909090909" style="124" customWidth="1"/>
    <col min="4609" max="4609" width="33.9090909090909" style="124" customWidth="1"/>
    <col min="4610" max="4859" width="8.90909090909091" style="124"/>
    <col min="4860" max="4860" width="10.4545454545455" style="124" customWidth="1"/>
    <col min="4861" max="4861" width="22.4545454545455" style="124" customWidth="1"/>
    <col min="4862" max="4862" width="7" style="124" customWidth="1"/>
    <col min="4863" max="4863" width="7.45454545454545" style="124" customWidth="1"/>
    <col min="4864" max="4864" width="22.9090909090909" style="124" customWidth="1"/>
    <col min="4865" max="4865" width="33.9090909090909" style="124" customWidth="1"/>
    <col min="4866" max="5115" width="8.90909090909091" style="124"/>
    <col min="5116" max="5116" width="10.4545454545455" style="124" customWidth="1"/>
    <col min="5117" max="5117" width="22.4545454545455" style="124" customWidth="1"/>
    <col min="5118" max="5118" width="7" style="124" customWidth="1"/>
    <col min="5119" max="5119" width="7.45454545454545" style="124" customWidth="1"/>
    <col min="5120" max="5120" width="22.9090909090909" style="124" customWidth="1"/>
    <col min="5121" max="5121" width="33.9090909090909" style="124" customWidth="1"/>
    <col min="5122" max="5371" width="8.90909090909091" style="124"/>
    <col min="5372" max="5372" width="10.4545454545455" style="124" customWidth="1"/>
    <col min="5373" max="5373" width="22.4545454545455" style="124" customWidth="1"/>
    <col min="5374" max="5374" width="7" style="124" customWidth="1"/>
    <col min="5375" max="5375" width="7.45454545454545" style="124" customWidth="1"/>
    <col min="5376" max="5376" width="22.9090909090909" style="124" customWidth="1"/>
    <col min="5377" max="5377" width="33.9090909090909" style="124" customWidth="1"/>
    <col min="5378" max="5627" width="8.90909090909091" style="124"/>
    <col min="5628" max="5628" width="10.4545454545455" style="124" customWidth="1"/>
    <col min="5629" max="5629" width="22.4545454545455" style="124" customWidth="1"/>
    <col min="5630" max="5630" width="7" style="124" customWidth="1"/>
    <col min="5631" max="5631" width="7.45454545454545" style="124" customWidth="1"/>
    <col min="5632" max="5632" width="22.9090909090909" style="124" customWidth="1"/>
    <col min="5633" max="5633" width="33.9090909090909" style="124" customWidth="1"/>
    <col min="5634" max="5883" width="8.90909090909091" style="124"/>
    <col min="5884" max="5884" width="10.4545454545455" style="124" customWidth="1"/>
    <col min="5885" max="5885" width="22.4545454545455" style="124" customWidth="1"/>
    <col min="5886" max="5886" width="7" style="124" customWidth="1"/>
    <col min="5887" max="5887" width="7.45454545454545" style="124" customWidth="1"/>
    <col min="5888" max="5888" width="22.9090909090909" style="124" customWidth="1"/>
    <col min="5889" max="5889" width="33.9090909090909" style="124" customWidth="1"/>
    <col min="5890" max="6139" width="8.90909090909091" style="124"/>
    <col min="6140" max="6140" width="10.4545454545455" style="124" customWidth="1"/>
    <col min="6141" max="6141" width="22.4545454545455" style="124" customWidth="1"/>
    <col min="6142" max="6142" width="7" style="124" customWidth="1"/>
    <col min="6143" max="6143" width="7.45454545454545" style="124" customWidth="1"/>
    <col min="6144" max="6144" width="22.9090909090909" style="124" customWidth="1"/>
    <col min="6145" max="6145" width="33.9090909090909" style="124" customWidth="1"/>
    <col min="6146" max="6395" width="8.90909090909091" style="124"/>
    <col min="6396" max="6396" width="10.4545454545455" style="124" customWidth="1"/>
    <col min="6397" max="6397" width="22.4545454545455" style="124" customWidth="1"/>
    <col min="6398" max="6398" width="7" style="124" customWidth="1"/>
    <col min="6399" max="6399" width="7.45454545454545" style="124" customWidth="1"/>
    <col min="6400" max="6400" width="22.9090909090909" style="124" customWidth="1"/>
    <col min="6401" max="6401" width="33.9090909090909" style="124" customWidth="1"/>
    <col min="6402" max="6651" width="8.90909090909091" style="124"/>
    <col min="6652" max="6652" width="10.4545454545455" style="124" customWidth="1"/>
    <col min="6653" max="6653" width="22.4545454545455" style="124" customWidth="1"/>
    <col min="6654" max="6654" width="7" style="124" customWidth="1"/>
    <col min="6655" max="6655" width="7.45454545454545" style="124" customWidth="1"/>
    <col min="6656" max="6656" width="22.9090909090909" style="124" customWidth="1"/>
    <col min="6657" max="6657" width="33.9090909090909" style="124" customWidth="1"/>
    <col min="6658" max="6907" width="8.90909090909091" style="124"/>
    <col min="6908" max="6908" width="10.4545454545455" style="124" customWidth="1"/>
    <col min="6909" max="6909" width="22.4545454545455" style="124" customWidth="1"/>
    <col min="6910" max="6910" width="7" style="124" customWidth="1"/>
    <col min="6911" max="6911" width="7.45454545454545" style="124" customWidth="1"/>
    <col min="6912" max="6912" width="22.9090909090909" style="124" customWidth="1"/>
    <col min="6913" max="6913" width="33.9090909090909" style="124" customWidth="1"/>
    <col min="6914" max="7163" width="8.90909090909091" style="124"/>
    <col min="7164" max="7164" width="10.4545454545455" style="124" customWidth="1"/>
    <col min="7165" max="7165" width="22.4545454545455" style="124" customWidth="1"/>
    <col min="7166" max="7166" width="7" style="124" customWidth="1"/>
    <col min="7167" max="7167" width="7.45454545454545" style="124" customWidth="1"/>
    <col min="7168" max="7168" width="22.9090909090909" style="124" customWidth="1"/>
    <col min="7169" max="7169" width="33.9090909090909" style="124" customWidth="1"/>
    <col min="7170" max="7419" width="8.90909090909091" style="124"/>
    <col min="7420" max="7420" width="10.4545454545455" style="124" customWidth="1"/>
    <col min="7421" max="7421" width="22.4545454545455" style="124" customWidth="1"/>
    <col min="7422" max="7422" width="7" style="124" customWidth="1"/>
    <col min="7423" max="7423" width="7.45454545454545" style="124" customWidth="1"/>
    <col min="7424" max="7424" width="22.9090909090909" style="124" customWidth="1"/>
    <col min="7425" max="7425" width="33.9090909090909" style="124" customWidth="1"/>
    <col min="7426" max="7675" width="8.90909090909091" style="124"/>
    <col min="7676" max="7676" width="10.4545454545455" style="124" customWidth="1"/>
    <col min="7677" max="7677" width="22.4545454545455" style="124" customWidth="1"/>
    <col min="7678" max="7678" width="7" style="124" customWidth="1"/>
    <col min="7679" max="7679" width="7.45454545454545" style="124" customWidth="1"/>
    <col min="7680" max="7680" width="22.9090909090909" style="124" customWidth="1"/>
    <col min="7681" max="7681" width="33.9090909090909" style="124" customWidth="1"/>
    <col min="7682" max="7931" width="8.90909090909091" style="124"/>
    <col min="7932" max="7932" width="10.4545454545455" style="124" customWidth="1"/>
    <col min="7933" max="7933" width="22.4545454545455" style="124" customWidth="1"/>
    <col min="7934" max="7934" width="7" style="124" customWidth="1"/>
    <col min="7935" max="7935" width="7.45454545454545" style="124" customWidth="1"/>
    <col min="7936" max="7936" width="22.9090909090909" style="124" customWidth="1"/>
    <col min="7937" max="7937" width="33.9090909090909" style="124" customWidth="1"/>
    <col min="7938" max="8187" width="8.90909090909091" style="124"/>
    <col min="8188" max="8188" width="10.4545454545455" style="124" customWidth="1"/>
    <col min="8189" max="8189" width="22.4545454545455" style="124" customWidth="1"/>
    <col min="8190" max="8190" width="7" style="124" customWidth="1"/>
    <col min="8191" max="8191" width="7.45454545454545" style="124" customWidth="1"/>
    <col min="8192" max="8192" width="22.9090909090909" style="124" customWidth="1"/>
    <col min="8193" max="8193" width="33.9090909090909" style="124" customWidth="1"/>
    <col min="8194" max="8443" width="8.90909090909091" style="124"/>
    <col min="8444" max="8444" width="10.4545454545455" style="124" customWidth="1"/>
    <col min="8445" max="8445" width="22.4545454545455" style="124" customWidth="1"/>
    <col min="8446" max="8446" width="7" style="124" customWidth="1"/>
    <col min="8447" max="8447" width="7.45454545454545" style="124" customWidth="1"/>
    <col min="8448" max="8448" width="22.9090909090909" style="124" customWidth="1"/>
    <col min="8449" max="8449" width="33.9090909090909" style="124" customWidth="1"/>
    <col min="8450" max="8699" width="8.90909090909091" style="124"/>
    <col min="8700" max="8700" width="10.4545454545455" style="124" customWidth="1"/>
    <col min="8701" max="8701" width="22.4545454545455" style="124" customWidth="1"/>
    <col min="8702" max="8702" width="7" style="124" customWidth="1"/>
    <col min="8703" max="8703" width="7.45454545454545" style="124" customWidth="1"/>
    <col min="8704" max="8704" width="22.9090909090909" style="124" customWidth="1"/>
    <col min="8705" max="8705" width="33.9090909090909" style="124" customWidth="1"/>
    <col min="8706" max="8955" width="8.90909090909091" style="124"/>
    <col min="8956" max="8956" width="10.4545454545455" style="124" customWidth="1"/>
    <col min="8957" max="8957" width="22.4545454545455" style="124" customWidth="1"/>
    <col min="8958" max="8958" width="7" style="124" customWidth="1"/>
    <col min="8959" max="8959" width="7.45454545454545" style="124" customWidth="1"/>
    <col min="8960" max="8960" width="22.9090909090909" style="124" customWidth="1"/>
    <col min="8961" max="8961" width="33.9090909090909" style="124" customWidth="1"/>
    <col min="8962" max="9211" width="8.90909090909091" style="124"/>
    <col min="9212" max="9212" width="10.4545454545455" style="124" customWidth="1"/>
    <col min="9213" max="9213" width="22.4545454545455" style="124" customWidth="1"/>
    <col min="9214" max="9214" width="7" style="124" customWidth="1"/>
    <col min="9215" max="9215" width="7.45454545454545" style="124" customWidth="1"/>
    <col min="9216" max="9216" width="22.9090909090909" style="124" customWidth="1"/>
    <col min="9217" max="9217" width="33.9090909090909" style="124" customWidth="1"/>
    <col min="9218" max="9467" width="8.90909090909091" style="124"/>
    <col min="9468" max="9468" width="10.4545454545455" style="124" customWidth="1"/>
    <col min="9469" max="9469" width="22.4545454545455" style="124" customWidth="1"/>
    <col min="9470" max="9470" width="7" style="124" customWidth="1"/>
    <col min="9471" max="9471" width="7.45454545454545" style="124" customWidth="1"/>
    <col min="9472" max="9472" width="22.9090909090909" style="124" customWidth="1"/>
    <col min="9473" max="9473" width="33.9090909090909" style="124" customWidth="1"/>
    <col min="9474" max="9723" width="8.90909090909091" style="124"/>
    <col min="9724" max="9724" width="10.4545454545455" style="124" customWidth="1"/>
    <col min="9725" max="9725" width="22.4545454545455" style="124" customWidth="1"/>
    <col min="9726" max="9726" width="7" style="124" customWidth="1"/>
    <col min="9727" max="9727" width="7.45454545454545" style="124" customWidth="1"/>
    <col min="9728" max="9728" width="22.9090909090909" style="124" customWidth="1"/>
    <col min="9729" max="9729" width="33.9090909090909" style="124" customWidth="1"/>
    <col min="9730" max="9979" width="8.90909090909091" style="124"/>
    <col min="9980" max="9980" width="10.4545454545455" style="124" customWidth="1"/>
    <col min="9981" max="9981" width="22.4545454545455" style="124" customWidth="1"/>
    <col min="9982" max="9982" width="7" style="124" customWidth="1"/>
    <col min="9983" max="9983" width="7.45454545454545" style="124" customWidth="1"/>
    <col min="9984" max="9984" width="22.9090909090909" style="124" customWidth="1"/>
    <col min="9985" max="9985" width="33.9090909090909" style="124" customWidth="1"/>
    <col min="9986" max="10235" width="8.90909090909091" style="124"/>
    <col min="10236" max="10236" width="10.4545454545455" style="124" customWidth="1"/>
    <col min="10237" max="10237" width="22.4545454545455" style="124" customWidth="1"/>
    <col min="10238" max="10238" width="7" style="124" customWidth="1"/>
    <col min="10239" max="10239" width="7.45454545454545" style="124" customWidth="1"/>
    <col min="10240" max="10240" width="22.9090909090909" style="124" customWidth="1"/>
    <col min="10241" max="10241" width="33.9090909090909" style="124" customWidth="1"/>
    <col min="10242" max="10491" width="8.90909090909091" style="124"/>
    <col min="10492" max="10492" width="10.4545454545455" style="124" customWidth="1"/>
    <col min="10493" max="10493" width="22.4545454545455" style="124" customWidth="1"/>
    <col min="10494" max="10494" width="7" style="124" customWidth="1"/>
    <col min="10495" max="10495" width="7.45454545454545" style="124" customWidth="1"/>
    <col min="10496" max="10496" width="22.9090909090909" style="124" customWidth="1"/>
    <col min="10497" max="10497" width="33.9090909090909" style="124" customWidth="1"/>
    <col min="10498" max="10747" width="8.90909090909091" style="124"/>
    <col min="10748" max="10748" width="10.4545454545455" style="124" customWidth="1"/>
    <col min="10749" max="10749" width="22.4545454545455" style="124" customWidth="1"/>
    <col min="10750" max="10750" width="7" style="124" customWidth="1"/>
    <col min="10751" max="10751" width="7.45454545454545" style="124" customWidth="1"/>
    <col min="10752" max="10752" width="22.9090909090909" style="124" customWidth="1"/>
    <col min="10753" max="10753" width="33.9090909090909" style="124" customWidth="1"/>
    <col min="10754" max="11003" width="8.90909090909091" style="124"/>
    <col min="11004" max="11004" width="10.4545454545455" style="124" customWidth="1"/>
    <col min="11005" max="11005" width="22.4545454545455" style="124" customWidth="1"/>
    <col min="11006" max="11006" width="7" style="124" customWidth="1"/>
    <col min="11007" max="11007" width="7.45454545454545" style="124" customWidth="1"/>
    <col min="11008" max="11008" width="22.9090909090909" style="124" customWidth="1"/>
    <col min="11009" max="11009" width="33.9090909090909" style="124" customWidth="1"/>
    <col min="11010" max="11259" width="8.90909090909091" style="124"/>
    <col min="11260" max="11260" width="10.4545454545455" style="124" customWidth="1"/>
    <col min="11261" max="11261" width="22.4545454545455" style="124" customWidth="1"/>
    <col min="11262" max="11262" width="7" style="124" customWidth="1"/>
    <col min="11263" max="11263" width="7.45454545454545" style="124" customWidth="1"/>
    <col min="11264" max="11264" width="22.9090909090909" style="124" customWidth="1"/>
    <col min="11265" max="11265" width="33.9090909090909" style="124" customWidth="1"/>
    <col min="11266" max="11515" width="8.90909090909091" style="124"/>
    <col min="11516" max="11516" width="10.4545454545455" style="124" customWidth="1"/>
    <col min="11517" max="11517" width="22.4545454545455" style="124" customWidth="1"/>
    <col min="11518" max="11518" width="7" style="124" customWidth="1"/>
    <col min="11519" max="11519" width="7.45454545454545" style="124" customWidth="1"/>
    <col min="11520" max="11520" width="22.9090909090909" style="124" customWidth="1"/>
    <col min="11521" max="11521" width="33.9090909090909" style="124" customWidth="1"/>
    <col min="11522" max="11771" width="8.90909090909091" style="124"/>
    <col min="11772" max="11772" width="10.4545454545455" style="124" customWidth="1"/>
    <col min="11773" max="11773" width="22.4545454545455" style="124" customWidth="1"/>
    <col min="11774" max="11774" width="7" style="124" customWidth="1"/>
    <col min="11775" max="11775" width="7.45454545454545" style="124" customWidth="1"/>
    <col min="11776" max="11776" width="22.9090909090909" style="124" customWidth="1"/>
    <col min="11777" max="11777" width="33.9090909090909" style="124" customWidth="1"/>
    <col min="11778" max="12027" width="8.90909090909091" style="124"/>
    <col min="12028" max="12028" width="10.4545454545455" style="124" customWidth="1"/>
    <col min="12029" max="12029" width="22.4545454545455" style="124" customWidth="1"/>
    <col min="12030" max="12030" width="7" style="124" customWidth="1"/>
    <col min="12031" max="12031" width="7.45454545454545" style="124" customWidth="1"/>
    <col min="12032" max="12032" width="22.9090909090909" style="124" customWidth="1"/>
    <col min="12033" max="12033" width="33.9090909090909" style="124" customWidth="1"/>
    <col min="12034" max="12283" width="8.90909090909091" style="124"/>
    <col min="12284" max="12284" width="10.4545454545455" style="124" customWidth="1"/>
    <col min="12285" max="12285" width="22.4545454545455" style="124" customWidth="1"/>
    <col min="12286" max="12286" width="7" style="124" customWidth="1"/>
    <col min="12287" max="12287" width="7.45454545454545" style="124" customWidth="1"/>
    <col min="12288" max="12288" width="22.9090909090909" style="124" customWidth="1"/>
    <col min="12289" max="12289" width="33.9090909090909" style="124" customWidth="1"/>
    <col min="12290" max="12539" width="8.90909090909091" style="124"/>
    <col min="12540" max="12540" width="10.4545454545455" style="124" customWidth="1"/>
    <col min="12541" max="12541" width="22.4545454545455" style="124" customWidth="1"/>
    <col min="12542" max="12542" width="7" style="124" customWidth="1"/>
    <col min="12543" max="12543" width="7.45454545454545" style="124" customWidth="1"/>
    <col min="12544" max="12544" width="22.9090909090909" style="124" customWidth="1"/>
    <col min="12545" max="12545" width="33.9090909090909" style="124" customWidth="1"/>
    <col min="12546" max="12795" width="8.90909090909091" style="124"/>
    <col min="12796" max="12796" width="10.4545454545455" style="124" customWidth="1"/>
    <col min="12797" max="12797" width="22.4545454545455" style="124" customWidth="1"/>
    <col min="12798" max="12798" width="7" style="124" customWidth="1"/>
    <col min="12799" max="12799" width="7.45454545454545" style="124" customWidth="1"/>
    <col min="12800" max="12800" width="22.9090909090909" style="124" customWidth="1"/>
    <col min="12801" max="12801" width="33.9090909090909" style="124" customWidth="1"/>
    <col min="12802" max="13051" width="8.90909090909091" style="124"/>
    <col min="13052" max="13052" width="10.4545454545455" style="124" customWidth="1"/>
    <col min="13053" max="13053" width="22.4545454545455" style="124" customWidth="1"/>
    <col min="13054" max="13054" width="7" style="124" customWidth="1"/>
    <col min="13055" max="13055" width="7.45454545454545" style="124" customWidth="1"/>
    <col min="13056" max="13056" width="22.9090909090909" style="124" customWidth="1"/>
    <col min="13057" max="13057" width="33.9090909090909" style="124" customWidth="1"/>
    <col min="13058" max="13307" width="8.90909090909091" style="124"/>
    <col min="13308" max="13308" width="10.4545454545455" style="124" customWidth="1"/>
    <col min="13309" max="13309" width="22.4545454545455" style="124" customWidth="1"/>
    <col min="13310" max="13310" width="7" style="124" customWidth="1"/>
    <col min="13311" max="13311" width="7.45454545454545" style="124" customWidth="1"/>
    <col min="13312" max="13312" width="22.9090909090909" style="124" customWidth="1"/>
    <col min="13313" max="13313" width="33.9090909090909" style="124" customWidth="1"/>
    <col min="13314" max="13563" width="8.90909090909091" style="124"/>
    <col min="13564" max="13564" width="10.4545454545455" style="124" customWidth="1"/>
    <col min="13565" max="13565" width="22.4545454545455" style="124" customWidth="1"/>
    <col min="13566" max="13566" width="7" style="124" customWidth="1"/>
    <col min="13567" max="13567" width="7.45454545454545" style="124" customWidth="1"/>
    <col min="13568" max="13568" width="22.9090909090909" style="124" customWidth="1"/>
    <col min="13569" max="13569" width="33.9090909090909" style="124" customWidth="1"/>
    <col min="13570" max="13819" width="8.90909090909091" style="124"/>
    <col min="13820" max="13820" width="10.4545454545455" style="124" customWidth="1"/>
    <col min="13821" max="13821" width="22.4545454545455" style="124" customWidth="1"/>
    <col min="13822" max="13822" width="7" style="124" customWidth="1"/>
    <col min="13823" max="13823" width="7.45454545454545" style="124" customWidth="1"/>
    <col min="13824" max="13824" width="22.9090909090909" style="124" customWidth="1"/>
    <col min="13825" max="13825" width="33.9090909090909" style="124" customWidth="1"/>
    <col min="13826" max="14075" width="8.90909090909091" style="124"/>
    <col min="14076" max="14076" width="10.4545454545455" style="124" customWidth="1"/>
    <col min="14077" max="14077" width="22.4545454545455" style="124" customWidth="1"/>
    <col min="14078" max="14078" width="7" style="124" customWidth="1"/>
    <col min="14079" max="14079" width="7.45454545454545" style="124" customWidth="1"/>
    <col min="14080" max="14080" width="22.9090909090909" style="124" customWidth="1"/>
    <col min="14081" max="14081" width="33.9090909090909" style="124" customWidth="1"/>
    <col min="14082" max="14331" width="8.90909090909091" style="124"/>
    <col min="14332" max="14332" width="10.4545454545455" style="124" customWidth="1"/>
    <col min="14333" max="14333" width="22.4545454545455" style="124" customWidth="1"/>
    <col min="14334" max="14334" width="7" style="124" customWidth="1"/>
    <col min="14335" max="14335" width="7.45454545454545" style="124" customWidth="1"/>
    <col min="14336" max="14336" width="22.9090909090909" style="124" customWidth="1"/>
    <col min="14337" max="14337" width="33.9090909090909" style="124" customWidth="1"/>
    <col min="14338" max="14587" width="8.90909090909091" style="124"/>
    <col min="14588" max="14588" width="10.4545454545455" style="124" customWidth="1"/>
    <col min="14589" max="14589" width="22.4545454545455" style="124" customWidth="1"/>
    <col min="14590" max="14590" width="7" style="124" customWidth="1"/>
    <col min="14591" max="14591" width="7.45454545454545" style="124" customWidth="1"/>
    <col min="14592" max="14592" width="22.9090909090909" style="124" customWidth="1"/>
    <col min="14593" max="14593" width="33.9090909090909" style="124" customWidth="1"/>
    <col min="14594" max="14843" width="8.90909090909091" style="124"/>
    <col min="14844" max="14844" width="10.4545454545455" style="124" customWidth="1"/>
    <col min="14845" max="14845" width="22.4545454545455" style="124" customWidth="1"/>
    <col min="14846" max="14846" width="7" style="124" customWidth="1"/>
    <col min="14847" max="14847" width="7.45454545454545" style="124" customWidth="1"/>
    <col min="14848" max="14848" width="22.9090909090909" style="124" customWidth="1"/>
    <col min="14849" max="14849" width="33.9090909090909" style="124" customWidth="1"/>
    <col min="14850" max="15099" width="8.90909090909091" style="124"/>
    <col min="15100" max="15100" width="10.4545454545455" style="124" customWidth="1"/>
    <col min="15101" max="15101" width="22.4545454545455" style="124" customWidth="1"/>
    <col min="15102" max="15102" width="7" style="124" customWidth="1"/>
    <col min="15103" max="15103" width="7.45454545454545" style="124" customWidth="1"/>
    <col min="15104" max="15104" width="22.9090909090909" style="124" customWidth="1"/>
    <col min="15105" max="15105" width="33.9090909090909" style="124" customWidth="1"/>
    <col min="15106" max="15355" width="8.90909090909091" style="124"/>
    <col min="15356" max="15356" width="10.4545454545455" style="124" customWidth="1"/>
    <col min="15357" max="15357" width="22.4545454545455" style="124" customWidth="1"/>
    <col min="15358" max="15358" width="7" style="124" customWidth="1"/>
    <col min="15359" max="15359" width="7.45454545454545" style="124" customWidth="1"/>
    <col min="15360" max="15360" width="22.9090909090909" style="124" customWidth="1"/>
    <col min="15361" max="15361" width="33.9090909090909" style="124" customWidth="1"/>
    <col min="15362" max="15611" width="8.90909090909091" style="124"/>
    <col min="15612" max="15612" width="10.4545454545455" style="124" customWidth="1"/>
    <col min="15613" max="15613" width="22.4545454545455" style="124" customWidth="1"/>
    <col min="15614" max="15614" width="7" style="124" customWidth="1"/>
    <col min="15615" max="15615" width="7.45454545454545" style="124" customWidth="1"/>
    <col min="15616" max="15616" width="22.9090909090909" style="124" customWidth="1"/>
    <col min="15617" max="15617" width="33.9090909090909" style="124" customWidth="1"/>
    <col min="15618" max="15867" width="8.90909090909091" style="124"/>
    <col min="15868" max="15868" width="10.4545454545455" style="124" customWidth="1"/>
    <col min="15869" max="15869" width="22.4545454545455" style="124" customWidth="1"/>
    <col min="15870" max="15870" width="7" style="124" customWidth="1"/>
    <col min="15871" max="15871" width="7.45454545454545" style="124" customWidth="1"/>
    <col min="15872" max="15872" width="22.9090909090909" style="124" customWidth="1"/>
    <col min="15873" max="15873" width="33.9090909090909" style="124" customWidth="1"/>
    <col min="15874" max="16123" width="8.90909090909091" style="124"/>
    <col min="16124" max="16124" width="10.4545454545455" style="124" customWidth="1"/>
    <col min="16125" max="16125" width="22.4545454545455" style="124" customWidth="1"/>
    <col min="16126" max="16126" width="7" style="124" customWidth="1"/>
    <col min="16127" max="16127" width="7.45454545454545" style="124" customWidth="1"/>
    <col min="16128" max="16128" width="22.9090909090909" style="124" customWidth="1"/>
    <col min="16129" max="16129" width="33.9090909090909" style="124" customWidth="1"/>
    <col min="16130" max="16384" width="8.90909090909091" style="124"/>
  </cols>
  <sheetData>
    <row r="1" ht="15.5" spans="1:8">
      <c r="A1" s="158" t="s">
        <v>102</v>
      </c>
      <c r="B1" s="128"/>
      <c r="H1" s="129"/>
    </row>
    <row r="2" ht="22.5" spans="1:8">
      <c r="A2" s="130" t="s">
        <v>103</v>
      </c>
      <c r="B2" s="130"/>
      <c r="C2" s="130"/>
      <c r="D2" s="130"/>
      <c r="E2" s="130"/>
      <c r="F2" s="130"/>
      <c r="G2" s="130"/>
      <c r="H2" s="130"/>
    </row>
    <row r="3" s="125" customFormat="1" ht="14" spans="1:8">
      <c r="A3" s="159" t="s">
        <v>104</v>
      </c>
      <c r="B3" s="159" t="s">
        <v>105</v>
      </c>
      <c r="C3" s="159" t="s">
        <v>106</v>
      </c>
      <c r="D3" s="159" t="s">
        <v>107</v>
      </c>
      <c r="E3" s="160" t="s">
        <v>108</v>
      </c>
      <c r="F3" s="160" t="s">
        <v>109</v>
      </c>
      <c r="G3" s="160" t="s">
        <v>110</v>
      </c>
      <c r="H3" s="161" t="s">
        <v>111</v>
      </c>
    </row>
    <row r="4" s="125" customFormat="1" ht="70" spans="1:8">
      <c r="A4" s="131" t="s">
        <v>112</v>
      </c>
      <c r="B4" s="131" t="s">
        <v>113</v>
      </c>
      <c r="C4" s="131" t="s">
        <v>114</v>
      </c>
      <c r="D4" s="162" t="s">
        <v>115</v>
      </c>
      <c r="E4" s="132">
        <v>1</v>
      </c>
      <c r="F4" s="132">
        <v>0.7</v>
      </c>
      <c r="G4" s="163" t="s">
        <v>316</v>
      </c>
      <c r="H4" s="135" t="s">
        <v>117</v>
      </c>
    </row>
    <row r="5" s="125" customFormat="1" ht="28" spans="1:8">
      <c r="A5" s="131"/>
      <c r="B5" s="131"/>
      <c r="C5" s="131"/>
      <c r="D5" s="134" t="s">
        <v>118</v>
      </c>
      <c r="E5" s="132">
        <v>0.5</v>
      </c>
      <c r="F5" s="132">
        <f>E5*0.7</f>
        <v>0.35</v>
      </c>
      <c r="G5" s="164"/>
      <c r="H5" s="135" t="s">
        <v>119</v>
      </c>
    </row>
    <row r="6" s="125" customFormat="1" ht="98" spans="1:8">
      <c r="A6" s="131"/>
      <c r="B6" s="131"/>
      <c r="C6" s="131"/>
      <c r="D6" s="162" t="s">
        <v>120</v>
      </c>
      <c r="E6" s="136">
        <v>0.5</v>
      </c>
      <c r="F6" s="132">
        <f>E6*0.7</f>
        <v>0.35</v>
      </c>
      <c r="G6" s="164"/>
      <c r="H6" s="162" t="s">
        <v>121</v>
      </c>
    </row>
    <row r="7" s="125" customFormat="1" ht="28" spans="1:8">
      <c r="A7" s="131"/>
      <c r="B7" s="131"/>
      <c r="C7" s="131"/>
      <c r="D7" s="134" t="s">
        <v>122</v>
      </c>
      <c r="E7" s="132">
        <v>0.5</v>
      </c>
      <c r="F7" s="132">
        <f>E7*0.7</f>
        <v>0.35</v>
      </c>
      <c r="G7" s="165"/>
      <c r="H7" s="135" t="s">
        <v>123</v>
      </c>
    </row>
    <row r="8" s="125" customFormat="1" ht="56" spans="1:8">
      <c r="A8" s="131"/>
      <c r="B8" s="131"/>
      <c r="C8" s="131" t="s">
        <v>124</v>
      </c>
      <c r="D8" s="135" t="s">
        <v>125</v>
      </c>
      <c r="E8" s="132">
        <v>0.5</v>
      </c>
      <c r="F8" s="132">
        <f t="shared" ref="F8:F10" si="0">E8*0.7</f>
        <v>0.35</v>
      </c>
      <c r="G8" s="163" t="s">
        <v>317</v>
      </c>
      <c r="H8" s="166" t="s">
        <v>126</v>
      </c>
    </row>
    <row r="9" s="125" customFormat="1" ht="42" spans="1:8">
      <c r="A9" s="131"/>
      <c r="B9" s="131"/>
      <c r="C9" s="131"/>
      <c r="D9" s="137" t="s">
        <v>127</v>
      </c>
      <c r="E9" s="132">
        <v>0.5</v>
      </c>
      <c r="F9" s="132">
        <f t="shared" si="0"/>
        <v>0.35</v>
      </c>
      <c r="G9" s="164"/>
      <c r="H9" s="135" t="s">
        <v>128</v>
      </c>
    </row>
    <row r="10" s="125" customFormat="1" ht="42" spans="1:8">
      <c r="A10" s="131"/>
      <c r="B10" s="131"/>
      <c r="C10" s="131"/>
      <c r="D10" s="137" t="s">
        <v>129</v>
      </c>
      <c r="E10" s="132">
        <v>0.5</v>
      </c>
      <c r="F10" s="132">
        <f t="shared" si="0"/>
        <v>0.35</v>
      </c>
      <c r="G10" s="165"/>
      <c r="H10" s="135" t="s">
        <v>130</v>
      </c>
    </row>
    <row r="11" s="125" customFormat="1" ht="28" spans="1:8">
      <c r="A11" s="131"/>
      <c r="B11" s="131" t="s">
        <v>131</v>
      </c>
      <c r="C11" s="131" t="s">
        <v>132</v>
      </c>
      <c r="D11" s="135" t="s">
        <v>246</v>
      </c>
      <c r="E11" s="132">
        <v>2</v>
      </c>
      <c r="F11" s="132">
        <v>2</v>
      </c>
      <c r="G11" s="132"/>
      <c r="H11" s="135" t="s">
        <v>134</v>
      </c>
    </row>
    <row r="12" s="125" customFormat="1" ht="42" spans="1:8">
      <c r="A12" s="131"/>
      <c r="B12" s="131"/>
      <c r="C12" s="131"/>
      <c r="D12" s="137" t="s">
        <v>247</v>
      </c>
      <c r="E12" s="132">
        <v>1</v>
      </c>
      <c r="F12" s="132">
        <v>1</v>
      </c>
      <c r="G12" s="132"/>
      <c r="H12" s="137" t="s">
        <v>136</v>
      </c>
    </row>
    <row r="13" s="125" customFormat="1" ht="56" spans="1:8">
      <c r="A13" s="131"/>
      <c r="B13" s="131"/>
      <c r="C13" s="131" t="s">
        <v>137</v>
      </c>
      <c r="D13" s="134" t="s">
        <v>138</v>
      </c>
      <c r="E13" s="132">
        <v>1</v>
      </c>
      <c r="F13" s="132">
        <v>0.8</v>
      </c>
      <c r="G13" s="167" t="s">
        <v>278</v>
      </c>
      <c r="H13" s="135" t="s">
        <v>139</v>
      </c>
    </row>
    <row r="14" s="125" customFormat="1" ht="42" spans="1:8">
      <c r="A14" s="131"/>
      <c r="B14" s="131"/>
      <c r="C14" s="131"/>
      <c r="D14" s="138" t="s">
        <v>140</v>
      </c>
      <c r="E14" s="132">
        <v>1</v>
      </c>
      <c r="F14" s="132">
        <v>0.8</v>
      </c>
      <c r="G14" s="167" t="s">
        <v>279</v>
      </c>
      <c r="H14" s="137" t="s">
        <v>141</v>
      </c>
    </row>
    <row r="15" s="125" customFormat="1" ht="56" spans="1:8">
      <c r="A15" s="131"/>
      <c r="B15" s="131"/>
      <c r="C15" s="131"/>
      <c r="D15" s="138" t="s">
        <v>142</v>
      </c>
      <c r="E15" s="132">
        <v>1</v>
      </c>
      <c r="F15" s="132">
        <v>1</v>
      </c>
      <c r="G15" s="132"/>
      <c r="H15" s="137" t="s">
        <v>143</v>
      </c>
    </row>
    <row r="16" s="125" customFormat="1" ht="42" customHeight="1" spans="1:8">
      <c r="A16" s="131"/>
      <c r="B16" s="131" t="s">
        <v>144</v>
      </c>
      <c r="C16" s="131" t="s">
        <v>145</v>
      </c>
      <c r="D16" s="134" t="s">
        <v>146</v>
      </c>
      <c r="E16" s="132">
        <v>2</v>
      </c>
      <c r="F16" s="132">
        <v>2</v>
      </c>
      <c r="G16" s="168"/>
      <c r="H16" s="135" t="s">
        <v>148</v>
      </c>
    </row>
    <row r="17" s="125" customFormat="1" ht="56" spans="1:10">
      <c r="A17" s="131"/>
      <c r="B17" s="131"/>
      <c r="C17" s="131"/>
      <c r="D17" s="138" t="s">
        <v>149</v>
      </c>
      <c r="E17" s="132">
        <v>2</v>
      </c>
      <c r="F17" s="132">
        <v>2</v>
      </c>
      <c r="G17" s="168"/>
      <c r="H17" s="137" t="s">
        <v>150</v>
      </c>
    </row>
    <row r="18" s="125" customFormat="1" ht="42" spans="1:10">
      <c r="A18" s="131"/>
      <c r="B18" s="131"/>
      <c r="C18" s="131"/>
      <c r="D18" s="138" t="s">
        <v>151</v>
      </c>
      <c r="E18" s="132">
        <v>1</v>
      </c>
      <c r="F18" s="132">
        <v>1</v>
      </c>
      <c r="G18" s="168"/>
      <c r="H18" s="137" t="s">
        <v>152</v>
      </c>
    </row>
    <row r="19" s="125" customFormat="1" ht="42" spans="1:10">
      <c r="A19" s="139" t="s">
        <v>153</v>
      </c>
      <c r="B19" s="131" t="s">
        <v>154</v>
      </c>
      <c r="C19" s="169" t="s">
        <v>155</v>
      </c>
      <c r="D19" s="170" t="s">
        <v>156</v>
      </c>
      <c r="E19" s="132">
        <v>4</v>
      </c>
      <c r="F19" s="171">
        <v>4</v>
      </c>
      <c r="G19" s="172"/>
      <c r="H19" s="137" t="s">
        <v>157</v>
      </c>
    </row>
    <row r="20" s="125" customFormat="1" ht="42" spans="1:10">
      <c r="A20" s="140"/>
      <c r="B20" s="131"/>
      <c r="C20" s="159" t="s">
        <v>158</v>
      </c>
      <c r="D20" s="134" t="s">
        <v>159</v>
      </c>
      <c r="E20" s="132">
        <v>4</v>
      </c>
      <c r="F20" s="171">
        <v>2.08</v>
      </c>
      <c r="G20" s="172"/>
      <c r="H20" s="137" t="s">
        <v>160</v>
      </c>
      <c r="J20" s="141"/>
    </row>
    <row r="21" s="125" customFormat="1" ht="84" spans="1:10">
      <c r="A21" s="140"/>
      <c r="B21" s="131"/>
      <c r="C21" s="131" t="s">
        <v>251</v>
      </c>
      <c r="D21" s="170" t="s">
        <v>162</v>
      </c>
      <c r="E21" s="132">
        <v>1</v>
      </c>
      <c r="F21" s="132">
        <v>0.8</v>
      </c>
      <c r="G21" s="163" t="s">
        <v>318</v>
      </c>
      <c r="H21" s="137" t="s">
        <v>163</v>
      </c>
    </row>
    <row r="22" s="125" customFormat="1" ht="28" spans="1:10">
      <c r="A22" s="140"/>
      <c r="B22" s="131"/>
      <c r="C22" s="132"/>
      <c r="D22" s="138" t="s">
        <v>164</v>
      </c>
      <c r="E22" s="132">
        <v>1</v>
      </c>
      <c r="F22" s="132">
        <v>0.8</v>
      </c>
      <c r="G22" s="164"/>
      <c r="H22" s="137" t="s">
        <v>165</v>
      </c>
    </row>
    <row r="23" s="125" customFormat="1" ht="56" spans="1:10">
      <c r="A23" s="140"/>
      <c r="B23" s="131"/>
      <c r="C23" s="132"/>
      <c r="D23" s="138" t="s">
        <v>166</v>
      </c>
      <c r="E23" s="132">
        <v>1</v>
      </c>
      <c r="F23" s="132">
        <v>0.8</v>
      </c>
      <c r="G23" s="164"/>
      <c r="H23" s="137" t="s">
        <v>167</v>
      </c>
    </row>
    <row r="24" s="125" customFormat="1" ht="42" spans="1:10">
      <c r="A24" s="140"/>
      <c r="B24" s="132"/>
      <c r="C24" s="132"/>
      <c r="D24" s="134" t="s">
        <v>168</v>
      </c>
      <c r="E24" s="132">
        <v>1</v>
      </c>
      <c r="F24" s="132">
        <v>0.8</v>
      </c>
      <c r="G24" s="165"/>
      <c r="H24" s="137" t="s">
        <v>169</v>
      </c>
    </row>
    <row r="25" s="125" customFormat="1" ht="56" spans="1:10">
      <c r="A25" s="140"/>
      <c r="B25" s="139" t="s">
        <v>170</v>
      </c>
      <c r="C25" s="131" t="s">
        <v>171</v>
      </c>
      <c r="D25" s="134" t="s">
        <v>172</v>
      </c>
      <c r="E25" s="132">
        <v>1</v>
      </c>
      <c r="F25" s="132">
        <v>0.8</v>
      </c>
      <c r="G25" s="172" t="s">
        <v>282</v>
      </c>
      <c r="H25" s="137" t="s">
        <v>173</v>
      </c>
    </row>
    <row r="26" s="125" customFormat="1" ht="42" spans="1:10">
      <c r="A26" s="140"/>
      <c r="B26" s="140"/>
      <c r="C26" s="131"/>
      <c r="D26" s="138" t="s">
        <v>174</v>
      </c>
      <c r="E26" s="132">
        <v>1</v>
      </c>
      <c r="F26" s="132">
        <v>0.8</v>
      </c>
      <c r="G26" s="132" t="s">
        <v>283</v>
      </c>
      <c r="H26" s="137" t="s">
        <v>175</v>
      </c>
    </row>
    <row r="27" s="125" customFormat="1" ht="28" spans="1:10">
      <c r="A27" s="140"/>
      <c r="B27" s="140"/>
      <c r="C27" s="131"/>
      <c r="D27" s="138" t="s">
        <v>176</v>
      </c>
      <c r="E27" s="132">
        <v>1</v>
      </c>
      <c r="F27" s="132">
        <v>0</v>
      </c>
      <c r="G27" s="172" t="s">
        <v>284</v>
      </c>
      <c r="H27" s="137" t="s">
        <v>177</v>
      </c>
    </row>
    <row r="28" s="125" customFormat="1" ht="42" spans="1:10">
      <c r="A28" s="140"/>
      <c r="B28" s="140"/>
      <c r="C28" s="139" t="s">
        <v>178</v>
      </c>
      <c r="D28" s="134" t="s">
        <v>179</v>
      </c>
      <c r="E28" s="132">
        <v>1</v>
      </c>
      <c r="F28" s="132">
        <v>1</v>
      </c>
      <c r="G28" s="132"/>
      <c r="H28" s="137" t="s">
        <v>180</v>
      </c>
    </row>
    <row r="29" s="125" customFormat="1" ht="28" spans="1:10">
      <c r="A29" s="140"/>
      <c r="B29" s="140"/>
      <c r="C29" s="140"/>
      <c r="D29" s="138" t="s">
        <v>181</v>
      </c>
      <c r="E29" s="132">
        <v>1</v>
      </c>
      <c r="F29" s="132">
        <v>1</v>
      </c>
      <c r="G29" s="132"/>
      <c r="H29" s="137" t="s">
        <v>182</v>
      </c>
    </row>
    <row r="30" s="125" customFormat="1" ht="70" spans="1:10">
      <c r="A30" s="140"/>
      <c r="B30" s="140"/>
      <c r="C30" s="140"/>
      <c r="D30" s="138" t="s">
        <v>183</v>
      </c>
      <c r="E30" s="132">
        <v>1</v>
      </c>
      <c r="F30" s="132">
        <v>1</v>
      </c>
      <c r="G30" s="172"/>
      <c r="H30" s="137" t="s">
        <v>184</v>
      </c>
    </row>
    <row r="31" s="125" customFormat="1" ht="70" spans="1:10">
      <c r="A31" s="140"/>
      <c r="B31" s="140"/>
      <c r="C31" s="140"/>
      <c r="D31" s="138" t="s">
        <v>185</v>
      </c>
      <c r="E31" s="132">
        <v>1</v>
      </c>
      <c r="F31" s="132">
        <v>1</v>
      </c>
      <c r="G31" s="132"/>
      <c r="H31" s="137" t="s">
        <v>186</v>
      </c>
    </row>
    <row r="32" s="125" customFormat="1" ht="70" spans="1:10">
      <c r="A32" s="140"/>
      <c r="B32" s="140"/>
      <c r="C32" s="140"/>
      <c r="D32" s="138" t="s">
        <v>187</v>
      </c>
      <c r="E32" s="132">
        <v>1</v>
      </c>
      <c r="F32" s="132">
        <v>1</v>
      </c>
      <c r="G32" s="172"/>
      <c r="H32" s="137" t="s">
        <v>188</v>
      </c>
    </row>
    <row r="33" s="125" customFormat="1" ht="28" spans="1:9">
      <c r="A33" s="140"/>
      <c r="B33" s="140"/>
      <c r="C33" s="139" t="s">
        <v>189</v>
      </c>
      <c r="D33" s="138" t="s">
        <v>190</v>
      </c>
      <c r="E33" s="132">
        <v>1</v>
      </c>
      <c r="F33" s="132">
        <v>1</v>
      </c>
      <c r="G33" s="132"/>
      <c r="H33" s="137" t="s">
        <v>191</v>
      </c>
    </row>
    <row r="34" s="125" customFormat="1" ht="14" spans="1:9">
      <c r="A34" s="140"/>
      <c r="B34" s="142"/>
      <c r="C34" s="142"/>
      <c r="D34" s="138" t="s">
        <v>192</v>
      </c>
      <c r="E34" s="132">
        <v>1</v>
      </c>
      <c r="F34" s="132">
        <v>1</v>
      </c>
      <c r="G34" s="132"/>
      <c r="H34" s="137" t="s">
        <v>191</v>
      </c>
    </row>
    <row r="35" s="125" customFormat="1" ht="42" spans="1:9">
      <c r="A35" s="140"/>
      <c r="B35" s="169" t="s">
        <v>193</v>
      </c>
      <c r="C35" s="173" t="s">
        <v>194</v>
      </c>
      <c r="D35" s="170" t="s">
        <v>195</v>
      </c>
      <c r="E35" s="132">
        <v>1</v>
      </c>
      <c r="F35" s="132">
        <v>1</v>
      </c>
      <c r="G35" s="168"/>
      <c r="H35" s="174" t="s">
        <v>196</v>
      </c>
      <c r="I35" s="175"/>
    </row>
    <row r="36" s="125" customFormat="1" ht="14" spans="1:9">
      <c r="A36" s="140"/>
      <c r="B36" s="176"/>
      <c r="C36" s="169" t="s">
        <v>197</v>
      </c>
      <c r="D36" s="170" t="s">
        <v>198</v>
      </c>
      <c r="E36" s="132">
        <v>1</v>
      </c>
      <c r="F36" s="132">
        <v>1</v>
      </c>
      <c r="G36" s="168"/>
      <c r="H36" s="174" t="s">
        <v>199</v>
      </c>
      <c r="I36" s="175"/>
    </row>
    <row r="37" s="125" customFormat="1" ht="14" spans="1:9">
      <c r="A37" s="142"/>
      <c r="B37" s="173"/>
      <c r="C37" s="173"/>
      <c r="D37" s="170" t="s">
        <v>200</v>
      </c>
      <c r="E37" s="132">
        <v>1</v>
      </c>
      <c r="F37" s="132">
        <v>1</v>
      </c>
      <c r="G37" s="168"/>
      <c r="H37" s="174" t="s">
        <v>201</v>
      </c>
      <c r="I37" s="175"/>
    </row>
    <row r="38" s="125" customFormat="1" ht="28" customHeight="1" spans="1:9">
      <c r="A38" s="131" t="s">
        <v>202</v>
      </c>
      <c r="B38" s="139" t="s">
        <v>203</v>
      </c>
      <c r="C38" s="152" t="s">
        <v>319</v>
      </c>
      <c r="D38" s="152" t="s">
        <v>320</v>
      </c>
      <c r="E38" s="132">
        <v>3</v>
      </c>
      <c r="F38" s="132">
        <v>3</v>
      </c>
      <c r="G38" s="132"/>
      <c r="H38" s="147" t="s">
        <v>207</v>
      </c>
    </row>
    <row r="39" s="125" customFormat="1" ht="14" spans="1:9">
      <c r="A39" s="132"/>
      <c r="B39" s="140"/>
      <c r="C39" s="152" t="s">
        <v>321</v>
      </c>
      <c r="D39" s="152" t="s">
        <v>322</v>
      </c>
      <c r="E39" s="132">
        <v>3</v>
      </c>
      <c r="F39" s="132">
        <v>3</v>
      </c>
      <c r="G39" s="132"/>
      <c r="H39" s="148"/>
    </row>
    <row r="40" s="125" customFormat="1" ht="28" spans="1:9">
      <c r="A40" s="132"/>
      <c r="B40" s="140"/>
      <c r="C40" s="152" t="s">
        <v>323</v>
      </c>
      <c r="D40" s="152" t="s">
        <v>324</v>
      </c>
      <c r="E40" s="132">
        <v>3</v>
      </c>
      <c r="F40" s="132">
        <v>3</v>
      </c>
      <c r="G40" s="132"/>
      <c r="H40" s="148"/>
    </row>
    <row r="41" s="125" customFormat="1" ht="42" spans="1:9">
      <c r="A41" s="132"/>
      <c r="B41" s="142"/>
      <c r="C41" s="177" t="s">
        <v>325</v>
      </c>
      <c r="D41" s="177" t="s">
        <v>326</v>
      </c>
      <c r="E41" s="151">
        <v>3</v>
      </c>
      <c r="F41" s="151">
        <v>1.5</v>
      </c>
      <c r="G41" s="163" t="s">
        <v>327</v>
      </c>
      <c r="H41" s="148"/>
    </row>
    <row r="42" s="125" customFormat="1" ht="113.5" customHeight="1" spans="1:9">
      <c r="A42" s="132"/>
      <c r="B42" s="131" t="s">
        <v>210</v>
      </c>
      <c r="C42" s="178" t="s">
        <v>328</v>
      </c>
      <c r="D42" s="177" t="s">
        <v>329</v>
      </c>
      <c r="E42" s="151">
        <v>16</v>
      </c>
      <c r="F42" s="151">
        <v>12.8</v>
      </c>
      <c r="G42" s="163" t="s">
        <v>330</v>
      </c>
      <c r="H42" s="143" t="s">
        <v>214</v>
      </c>
    </row>
    <row r="43" s="125" customFormat="1" ht="70" spans="1:9">
      <c r="A43" s="132"/>
      <c r="B43" s="131" t="s">
        <v>215</v>
      </c>
      <c r="C43" s="179" t="s">
        <v>331</v>
      </c>
      <c r="D43" s="152" t="s">
        <v>332</v>
      </c>
      <c r="E43" s="131">
        <v>12</v>
      </c>
      <c r="F43" s="151">
        <v>9.6</v>
      </c>
      <c r="G43" s="163" t="s">
        <v>333</v>
      </c>
      <c r="H43" s="143" t="s">
        <v>218</v>
      </c>
    </row>
    <row r="44" s="125" customFormat="1" ht="84" spans="1:9">
      <c r="A44" s="132"/>
      <c r="B44" s="131" t="s">
        <v>219</v>
      </c>
      <c r="C44" s="172" t="s">
        <v>39</v>
      </c>
      <c r="D44" s="170" t="s">
        <v>334</v>
      </c>
      <c r="E44" s="132">
        <v>5</v>
      </c>
      <c r="F44" s="151">
        <v>4</v>
      </c>
      <c r="G44" s="172" t="s">
        <v>333</v>
      </c>
      <c r="H44" s="137" t="s">
        <v>222</v>
      </c>
    </row>
    <row r="45" s="125" customFormat="1" ht="42" spans="1:9">
      <c r="A45" s="139" t="s">
        <v>223</v>
      </c>
      <c r="B45" s="132" t="s">
        <v>224</v>
      </c>
      <c r="C45" s="180" t="s">
        <v>225</v>
      </c>
      <c r="D45" s="170" t="s">
        <v>226</v>
      </c>
      <c r="E45" s="151">
        <v>4</v>
      </c>
      <c r="F45" s="151">
        <f>E45*0.8</f>
        <v>3.2</v>
      </c>
      <c r="G45" s="163" t="s">
        <v>333</v>
      </c>
      <c r="H45" s="143" t="s">
        <v>227</v>
      </c>
    </row>
    <row r="46" s="125" customFormat="1" ht="28" spans="1:9">
      <c r="A46" s="140"/>
      <c r="B46" s="132"/>
      <c r="C46" s="151" t="s">
        <v>228</v>
      </c>
      <c r="D46" s="170" t="s">
        <v>335</v>
      </c>
      <c r="E46" s="132">
        <v>4</v>
      </c>
      <c r="F46" s="151">
        <f t="shared" ref="F46:F47" si="1">E46*0.8</f>
        <v>3.2</v>
      </c>
      <c r="G46" s="164"/>
      <c r="H46" s="137" t="s">
        <v>230</v>
      </c>
    </row>
    <row r="47" s="125" customFormat="1" ht="42" spans="1:9">
      <c r="A47" s="140"/>
      <c r="B47" s="132"/>
      <c r="C47" s="180" t="s">
        <v>231</v>
      </c>
      <c r="D47" s="170" t="s">
        <v>336</v>
      </c>
      <c r="E47" s="132">
        <v>4</v>
      </c>
      <c r="F47" s="151">
        <f t="shared" si="1"/>
        <v>3.2</v>
      </c>
      <c r="G47" s="165"/>
      <c r="H47" s="137" t="s">
        <v>233</v>
      </c>
    </row>
    <row r="48" s="125" customFormat="1" ht="42.5" customHeight="1" spans="1:9">
      <c r="A48" s="140"/>
      <c r="B48" s="132" t="s">
        <v>234</v>
      </c>
      <c r="C48" s="132" t="s">
        <v>234</v>
      </c>
      <c r="D48" s="138" t="s">
        <v>235</v>
      </c>
      <c r="E48" s="132">
        <v>1.5</v>
      </c>
      <c r="F48" s="132">
        <v>1.5</v>
      </c>
      <c r="G48" s="163"/>
      <c r="H48" s="143" t="s">
        <v>236</v>
      </c>
    </row>
    <row r="49" s="125" customFormat="1" ht="14" spans="1:8">
      <c r="A49" s="142"/>
      <c r="B49" s="132"/>
      <c r="C49" s="132"/>
      <c r="D49" s="138" t="s">
        <v>237</v>
      </c>
      <c r="E49" s="132">
        <v>1.5</v>
      </c>
      <c r="F49" s="132">
        <v>1.5</v>
      </c>
      <c r="G49" s="165"/>
      <c r="H49" s="153"/>
    </row>
    <row r="50" s="125" customFormat="1" ht="14" spans="1:8">
      <c r="A50" s="132" t="s">
        <v>238</v>
      </c>
      <c r="B50" s="132" t="s">
        <v>239</v>
      </c>
      <c r="C50" s="132" t="s">
        <v>239</v>
      </c>
      <c r="D50" s="137"/>
      <c r="E50" s="132">
        <f>SUM(E4:E49)</f>
        <v>100</v>
      </c>
      <c r="F50" s="181">
        <f>SUM(F4:F49)</f>
        <v>83.78</v>
      </c>
      <c r="G50" s="181"/>
      <c r="H50" s="137"/>
    </row>
    <row r="51" s="156" customFormat="1" ht="15" spans="1:8">
      <c r="A51" s="182" t="s">
        <v>244</v>
      </c>
      <c r="B51" s="183"/>
      <c r="C51" s="183"/>
      <c r="D51" s="183"/>
      <c r="E51" s="183"/>
      <c r="F51" s="184"/>
      <c r="G51" s="184"/>
      <c r="H51" s="183"/>
    </row>
    <row r="53" ht="15.5" spans="1:8">
      <c r="A53" s="185" t="s">
        <v>241</v>
      </c>
      <c r="B53" s="186"/>
      <c r="C53" s="187" t="s">
        <v>337</v>
      </c>
      <c r="F53" s="188"/>
      <c r="G53" s="189" t="s">
        <v>311</v>
      </c>
      <c r="H53" s="189"/>
    </row>
    <row r="54" ht="15" spans="1:8">
      <c r="A54" s="187"/>
      <c r="D54" s="190"/>
    </row>
    <row r="55" ht="15" spans="1:8">
      <c r="A55" s="190" t="s">
        <v>242</v>
      </c>
      <c r="B55" s="190"/>
      <c r="G55" s="189" t="s">
        <v>312</v>
      </c>
    </row>
    <row r="57" customHeight="1" spans="1:8">
      <c r="F57" s="157">
        <v>81.7</v>
      </c>
    </row>
    <row r="58" customHeight="1" spans="1:8">
      <c r="F58" s="157">
        <f>F50-F57</f>
        <v>2.08</v>
      </c>
    </row>
  </sheetData>
  <mergeCells count="35">
    <mergeCell ref="A2:H2"/>
    <mergeCell ref="G53:H53"/>
    <mergeCell ref="A55:B55"/>
    <mergeCell ref="A4:A18"/>
    <mergeCell ref="A19:A37"/>
    <mergeCell ref="A38:A44"/>
    <mergeCell ref="A45:A49"/>
    <mergeCell ref="B4:B10"/>
    <mergeCell ref="B11:B15"/>
    <mergeCell ref="B16:B18"/>
    <mergeCell ref="B19:B24"/>
    <mergeCell ref="B25:B34"/>
    <mergeCell ref="B35:B37"/>
    <mergeCell ref="B38:B41"/>
    <mergeCell ref="B45:B47"/>
    <mergeCell ref="B48:B49"/>
    <mergeCell ref="C4:C7"/>
    <mergeCell ref="C8:C10"/>
    <mergeCell ref="C11:C12"/>
    <mergeCell ref="C13:C15"/>
    <mergeCell ref="C16:C18"/>
    <mergeCell ref="C21:C24"/>
    <mergeCell ref="C25:C27"/>
    <mergeCell ref="C28:C32"/>
    <mergeCell ref="C33:C34"/>
    <mergeCell ref="C36:C37"/>
    <mergeCell ref="C48:C49"/>
    <mergeCell ref="G4:G7"/>
    <mergeCell ref="G8:G10"/>
    <mergeCell ref="G21:G24"/>
    <mergeCell ref="G45:G47"/>
    <mergeCell ref="G48:G49"/>
    <mergeCell ref="H38:H41"/>
    <mergeCell ref="H48:H49"/>
    <mergeCell ref="I35:I37"/>
  </mergeCells>
  <pageMargins left="0.7" right="0.7" top="0.75" bottom="0.75" header="0.3" footer="0.3"/>
  <pageSetup paperSize="9" scale="65"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51"/>
  <sheetViews>
    <sheetView workbookViewId="0">
      <selection activeCell="D8" sqref="D8"/>
    </sheetView>
  </sheetViews>
  <sheetFormatPr defaultColWidth="8.90909090909091" defaultRowHeight="27" customHeight="1" outlineLevelCol="7"/>
  <cols>
    <col min="1" max="2" width="8.90909090909091" style="124"/>
    <col min="3" max="3" width="16.5454545454545" style="124" customWidth="1"/>
    <col min="4" max="4" width="37.5454545454545" style="124" customWidth="1"/>
    <col min="5" max="5" width="7" style="126" customWidth="1"/>
    <col min="6" max="6" width="39.5454545454545" style="124" customWidth="1"/>
    <col min="7" max="7" width="8.90909090909091" style="124" customWidth="1"/>
    <col min="8" max="249" width="8.90909090909091" style="124"/>
    <col min="250" max="250" width="10.4545454545455" style="124" customWidth="1"/>
    <col min="251" max="251" width="22.4545454545455" style="124" customWidth="1"/>
    <col min="252" max="252" width="7" style="124" customWidth="1"/>
    <col min="253" max="253" width="7.45454545454545" style="124" customWidth="1"/>
    <col min="254" max="254" width="22.9090909090909" style="124" customWidth="1"/>
    <col min="255" max="255" width="33.9090909090909" style="124" customWidth="1"/>
    <col min="256" max="505" width="8.90909090909091" style="124"/>
    <col min="506" max="506" width="10.4545454545455" style="124" customWidth="1"/>
    <col min="507" max="507" width="22.4545454545455" style="124" customWidth="1"/>
    <col min="508" max="508" width="7" style="124" customWidth="1"/>
    <col min="509" max="509" width="7.45454545454545" style="124" customWidth="1"/>
    <col min="510" max="510" width="22.9090909090909" style="124" customWidth="1"/>
    <col min="511" max="511" width="33.9090909090909" style="124" customWidth="1"/>
    <col min="512" max="761" width="8.90909090909091" style="124"/>
    <col min="762" max="762" width="10.4545454545455" style="124" customWidth="1"/>
    <col min="763" max="763" width="22.4545454545455" style="124" customWidth="1"/>
    <col min="764" max="764" width="7" style="124" customWidth="1"/>
    <col min="765" max="765" width="7.45454545454545" style="124" customWidth="1"/>
    <col min="766" max="766" width="22.9090909090909" style="124" customWidth="1"/>
    <col min="767" max="767" width="33.9090909090909" style="124" customWidth="1"/>
    <col min="768" max="1017" width="8.90909090909091" style="124"/>
    <col min="1018" max="1018" width="10.4545454545455" style="124" customWidth="1"/>
    <col min="1019" max="1019" width="22.4545454545455" style="124" customWidth="1"/>
    <col min="1020" max="1020" width="7" style="124" customWidth="1"/>
    <col min="1021" max="1021" width="7.45454545454545" style="124" customWidth="1"/>
    <col min="1022" max="1022" width="22.9090909090909" style="124" customWidth="1"/>
    <col min="1023" max="1023" width="33.9090909090909" style="124" customWidth="1"/>
    <col min="1024" max="1273" width="8.90909090909091" style="124"/>
    <col min="1274" max="1274" width="10.4545454545455" style="124" customWidth="1"/>
    <col min="1275" max="1275" width="22.4545454545455" style="124" customWidth="1"/>
    <col min="1276" max="1276" width="7" style="124" customWidth="1"/>
    <col min="1277" max="1277" width="7.45454545454545" style="124" customWidth="1"/>
    <col min="1278" max="1278" width="22.9090909090909" style="124" customWidth="1"/>
    <col min="1279" max="1279" width="33.9090909090909" style="124" customWidth="1"/>
    <col min="1280" max="1529" width="8.90909090909091" style="124"/>
    <col min="1530" max="1530" width="10.4545454545455" style="124" customWidth="1"/>
    <col min="1531" max="1531" width="22.4545454545455" style="124" customWidth="1"/>
    <col min="1532" max="1532" width="7" style="124" customWidth="1"/>
    <col min="1533" max="1533" width="7.45454545454545" style="124" customWidth="1"/>
    <col min="1534" max="1534" width="22.9090909090909" style="124" customWidth="1"/>
    <col min="1535" max="1535" width="33.9090909090909" style="124" customWidth="1"/>
    <col min="1536" max="1785" width="8.90909090909091" style="124"/>
    <col min="1786" max="1786" width="10.4545454545455" style="124" customWidth="1"/>
    <col min="1787" max="1787" width="22.4545454545455" style="124" customWidth="1"/>
    <col min="1788" max="1788" width="7" style="124" customWidth="1"/>
    <col min="1789" max="1789" width="7.45454545454545" style="124" customWidth="1"/>
    <col min="1790" max="1790" width="22.9090909090909" style="124" customWidth="1"/>
    <col min="1791" max="1791" width="33.9090909090909" style="124" customWidth="1"/>
    <col min="1792" max="2041" width="8.90909090909091" style="124"/>
    <col min="2042" max="2042" width="10.4545454545455" style="124" customWidth="1"/>
    <col min="2043" max="2043" width="22.4545454545455" style="124" customWidth="1"/>
    <col min="2044" max="2044" width="7" style="124" customWidth="1"/>
    <col min="2045" max="2045" width="7.45454545454545" style="124" customWidth="1"/>
    <col min="2046" max="2046" width="22.9090909090909" style="124" customWidth="1"/>
    <col min="2047" max="2047" width="33.9090909090909" style="124" customWidth="1"/>
    <col min="2048" max="2297" width="8.90909090909091" style="124"/>
    <col min="2298" max="2298" width="10.4545454545455" style="124" customWidth="1"/>
    <col min="2299" max="2299" width="22.4545454545455" style="124" customWidth="1"/>
    <col min="2300" max="2300" width="7" style="124" customWidth="1"/>
    <col min="2301" max="2301" width="7.45454545454545" style="124" customWidth="1"/>
    <col min="2302" max="2302" width="22.9090909090909" style="124" customWidth="1"/>
    <col min="2303" max="2303" width="33.9090909090909" style="124" customWidth="1"/>
    <col min="2304" max="2553" width="8.90909090909091" style="124"/>
    <col min="2554" max="2554" width="10.4545454545455" style="124" customWidth="1"/>
    <col min="2555" max="2555" width="22.4545454545455" style="124" customWidth="1"/>
    <col min="2556" max="2556" width="7" style="124" customWidth="1"/>
    <col min="2557" max="2557" width="7.45454545454545" style="124" customWidth="1"/>
    <col min="2558" max="2558" width="22.9090909090909" style="124" customWidth="1"/>
    <col min="2559" max="2559" width="33.9090909090909" style="124" customWidth="1"/>
    <col min="2560" max="2809" width="8.90909090909091" style="124"/>
    <col min="2810" max="2810" width="10.4545454545455" style="124" customWidth="1"/>
    <col min="2811" max="2811" width="22.4545454545455" style="124" customWidth="1"/>
    <col min="2812" max="2812" width="7" style="124" customWidth="1"/>
    <col min="2813" max="2813" width="7.45454545454545" style="124" customWidth="1"/>
    <col min="2814" max="2814" width="22.9090909090909" style="124" customWidth="1"/>
    <col min="2815" max="2815" width="33.9090909090909" style="124" customWidth="1"/>
    <col min="2816" max="3065" width="8.90909090909091" style="124"/>
    <col min="3066" max="3066" width="10.4545454545455" style="124" customWidth="1"/>
    <col min="3067" max="3067" width="22.4545454545455" style="124" customWidth="1"/>
    <col min="3068" max="3068" width="7" style="124" customWidth="1"/>
    <col min="3069" max="3069" width="7.45454545454545" style="124" customWidth="1"/>
    <col min="3070" max="3070" width="22.9090909090909" style="124" customWidth="1"/>
    <col min="3071" max="3071" width="33.9090909090909" style="124" customWidth="1"/>
    <col min="3072" max="3321" width="8.90909090909091" style="124"/>
    <col min="3322" max="3322" width="10.4545454545455" style="124" customWidth="1"/>
    <col min="3323" max="3323" width="22.4545454545455" style="124" customWidth="1"/>
    <col min="3324" max="3324" width="7" style="124" customWidth="1"/>
    <col min="3325" max="3325" width="7.45454545454545" style="124" customWidth="1"/>
    <col min="3326" max="3326" width="22.9090909090909" style="124" customWidth="1"/>
    <col min="3327" max="3327" width="33.9090909090909" style="124" customWidth="1"/>
    <col min="3328" max="3577" width="8.90909090909091" style="124"/>
    <col min="3578" max="3578" width="10.4545454545455" style="124" customWidth="1"/>
    <col min="3579" max="3579" width="22.4545454545455" style="124" customWidth="1"/>
    <col min="3580" max="3580" width="7" style="124" customWidth="1"/>
    <col min="3581" max="3581" width="7.45454545454545" style="124" customWidth="1"/>
    <col min="3582" max="3582" width="22.9090909090909" style="124" customWidth="1"/>
    <col min="3583" max="3583" width="33.9090909090909" style="124" customWidth="1"/>
    <col min="3584" max="3833" width="8.90909090909091" style="124"/>
    <col min="3834" max="3834" width="10.4545454545455" style="124" customWidth="1"/>
    <col min="3835" max="3835" width="22.4545454545455" style="124" customWidth="1"/>
    <col min="3836" max="3836" width="7" style="124" customWidth="1"/>
    <col min="3837" max="3837" width="7.45454545454545" style="124" customWidth="1"/>
    <col min="3838" max="3838" width="22.9090909090909" style="124" customWidth="1"/>
    <col min="3839" max="3839" width="33.9090909090909" style="124" customWidth="1"/>
    <col min="3840" max="4089" width="8.90909090909091" style="124"/>
    <col min="4090" max="4090" width="10.4545454545455" style="124" customWidth="1"/>
    <col min="4091" max="4091" width="22.4545454545455" style="124" customWidth="1"/>
    <col min="4092" max="4092" width="7" style="124" customWidth="1"/>
    <col min="4093" max="4093" width="7.45454545454545" style="124" customWidth="1"/>
    <col min="4094" max="4094" width="22.9090909090909" style="124" customWidth="1"/>
    <col min="4095" max="4095" width="33.9090909090909" style="124" customWidth="1"/>
    <col min="4096" max="4345" width="8.90909090909091" style="124"/>
    <col min="4346" max="4346" width="10.4545454545455" style="124" customWidth="1"/>
    <col min="4347" max="4347" width="22.4545454545455" style="124" customWidth="1"/>
    <col min="4348" max="4348" width="7" style="124" customWidth="1"/>
    <col min="4349" max="4349" width="7.45454545454545" style="124" customWidth="1"/>
    <col min="4350" max="4350" width="22.9090909090909" style="124" customWidth="1"/>
    <col min="4351" max="4351" width="33.9090909090909" style="124" customWidth="1"/>
    <col min="4352" max="4601" width="8.90909090909091" style="124"/>
    <col min="4602" max="4602" width="10.4545454545455" style="124" customWidth="1"/>
    <col min="4603" max="4603" width="22.4545454545455" style="124" customWidth="1"/>
    <col min="4604" max="4604" width="7" style="124" customWidth="1"/>
    <col min="4605" max="4605" width="7.45454545454545" style="124" customWidth="1"/>
    <col min="4606" max="4606" width="22.9090909090909" style="124" customWidth="1"/>
    <col min="4607" max="4607" width="33.9090909090909" style="124" customWidth="1"/>
    <col min="4608" max="4857" width="8.90909090909091" style="124"/>
    <col min="4858" max="4858" width="10.4545454545455" style="124" customWidth="1"/>
    <col min="4859" max="4859" width="22.4545454545455" style="124" customWidth="1"/>
    <col min="4860" max="4860" width="7" style="124" customWidth="1"/>
    <col min="4861" max="4861" width="7.45454545454545" style="124" customWidth="1"/>
    <col min="4862" max="4862" width="22.9090909090909" style="124" customWidth="1"/>
    <col min="4863" max="4863" width="33.9090909090909" style="124" customWidth="1"/>
    <col min="4864" max="5113" width="8.90909090909091" style="124"/>
    <col min="5114" max="5114" width="10.4545454545455" style="124" customWidth="1"/>
    <col min="5115" max="5115" width="22.4545454545455" style="124" customWidth="1"/>
    <col min="5116" max="5116" width="7" style="124" customWidth="1"/>
    <col min="5117" max="5117" width="7.45454545454545" style="124" customWidth="1"/>
    <col min="5118" max="5118" width="22.9090909090909" style="124" customWidth="1"/>
    <col min="5119" max="5119" width="33.9090909090909" style="124" customWidth="1"/>
    <col min="5120" max="5369" width="8.90909090909091" style="124"/>
    <col min="5370" max="5370" width="10.4545454545455" style="124" customWidth="1"/>
    <col min="5371" max="5371" width="22.4545454545455" style="124" customWidth="1"/>
    <col min="5372" max="5372" width="7" style="124" customWidth="1"/>
    <col min="5373" max="5373" width="7.45454545454545" style="124" customWidth="1"/>
    <col min="5374" max="5374" width="22.9090909090909" style="124" customWidth="1"/>
    <col min="5375" max="5375" width="33.9090909090909" style="124" customWidth="1"/>
    <col min="5376" max="5625" width="8.90909090909091" style="124"/>
    <col min="5626" max="5626" width="10.4545454545455" style="124" customWidth="1"/>
    <col min="5627" max="5627" width="22.4545454545455" style="124" customWidth="1"/>
    <col min="5628" max="5628" width="7" style="124" customWidth="1"/>
    <col min="5629" max="5629" width="7.45454545454545" style="124" customWidth="1"/>
    <col min="5630" max="5630" width="22.9090909090909" style="124" customWidth="1"/>
    <col min="5631" max="5631" width="33.9090909090909" style="124" customWidth="1"/>
    <col min="5632" max="5881" width="8.90909090909091" style="124"/>
    <col min="5882" max="5882" width="10.4545454545455" style="124" customWidth="1"/>
    <col min="5883" max="5883" width="22.4545454545455" style="124" customWidth="1"/>
    <col min="5884" max="5884" width="7" style="124" customWidth="1"/>
    <col min="5885" max="5885" width="7.45454545454545" style="124" customWidth="1"/>
    <col min="5886" max="5886" width="22.9090909090909" style="124" customWidth="1"/>
    <col min="5887" max="5887" width="33.9090909090909" style="124" customWidth="1"/>
    <col min="5888" max="6137" width="8.90909090909091" style="124"/>
    <col min="6138" max="6138" width="10.4545454545455" style="124" customWidth="1"/>
    <col min="6139" max="6139" width="22.4545454545455" style="124" customWidth="1"/>
    <col min="6140" max="6140" width="7" style="124" customWidth="1"/>
    <col min="6141" max="6141" width="7.45454545454545" style="124" customWidth="1"/>
    <col min="6142" max="6142" width="22.9090909090909" style="124" customWidth="1"/>
    <col min="6143" max="6143" width="33.9090909090909" style="124" customWidth="1"/>
    <col min="6144" max="6393" width="8.90909090909091" style="124"/>
    <col min="6394" max="6394" width="10.4545454545455" style="124" customWidth="1"/>
    <col min="6395" max="6395" width="22.4545454545455" style="124" customWidth="1"/>
    <col min="6396" max="6396" width="7" style="124" customWidth="1"/>
    <col min="6397" max="6397" width="7.45454545454545" style="124" customWidth="1"/>
    <col min="6398" max="6398" width="22.9090909090909" style="124" customWidth="1"/>
    <col min="6399" max="6399" width="33.9090909090909" style="124" customWidth="1"/>
    <col min="6400" max="6649" width="8.90909090909091" style="124"/>
    <col min="6650" max="6650" width="10.4545454545455" style="124" customWidth="1"/>
    <col min="6651" max="6651" width="22.4545454545455" style="124" customWidth="1"/>
    <col min="6652" max="6652" width="7" style="124" customWidth="1"/>
    <col min="6653" max="6653" width="7.45454545454545" style="124" customWidth="1"/>
    <col min="6654" max="6654" width="22.9090909090909" style="124" customWidth="1"/>
    <col min="6655" max="6655" width="33.9090909090909" style="124" customWidth="1"/>
    <col min="6656" max="6905" width="8.90909090909091" style="124"/>
    <col min="6906" max="6906" width="10.4545454545455" style="124" customWidth="1"/>
    <col min="6907" max="6907" width="22.4545454545455" style="124" customWidth="1"/>
    <col min="6908" max="6908" width="7" style="124" customWidth="1"/>
    <col min="6909" max="6909" width="7.45454545454545" style="124" customWidth="1"/>
    <col min="6910" max="6910" width="22.9090909090909" style="124" customWidth="1"/>
    <col min="6911" max="6911" width="33.9090909090909" style="124" customWidth="1"/>
    <col min="6912" max="7161" width="8.90909090909091" style="124"/>
    <col min="7162" max="7162" width="10.4545454545455" style="124" customWidth="1"/>
    <col min="7163" max="7163" width="22.4545454545455" style="124" customWidth="1"/>
    <col min="7164" max="7164" width="7" style="124" customWidth="1"/>
    <col min="7165" max="7165" width="7.45454545454545" style="124" customWidth="1"/>
    <col min="7166" max="7166" width="22.9090909090909" style="124" customWidth="1"/>
    <col min="7167" max="7167" width="33.9090909090909" style="124" customWidth="1"/>
    <col min="7168" max="7417" width="8.90909090909091" style="124"/>
    <col min="7418" max="7418" width="10.4545454545455" style="124" customWidth="1"/>
    <col min="7419" max="7419" width="22.4545454545455" style="124" customWidth="1"/>
    <col min="7420" max="7420" width="7" style="124" customWidth="1"/>
    <col min="7421" max="7421" width="7.45454545454545" style="124" customWidth="1"/>
    <col min="7422" max="7422" width="22.9090909090909" style="124" customWidth="1"/>
    <col min="7423" max="7423" width="33.9090909090909" style="124" customWidth="1"/>
    <col min="7424" max="7673" width="8.90909090909091" style="124"/>
    <col min="7674" max="7674" width="10.4545454545455" style="124" customWidth="1"/>
    <col min="7675" max="7675" width="22.4545454545455" style="124" customWidth="1"/>
    <col min="7676" max="7676" width="7" style="124" customWidth="1"/>
    <col min="7677" max="7677" width="7.45454545454545" style="124" customWidth="1"/>
    <col min="7678" max="7678" width="22.9090909090909" style="124" customWidth="1"/>
    <col min="7679" max="7679" width="33.9090909090909" style="124" customWidth="1"/>
    <col min="7680" max="7929" width="8.90909090909091" style="124"/>
    <col min="7930" max="7930" width="10.4545454545455" style="124" customWidth="1"/>
    <col min="7931" max="7931" width="22.4545454545455" style="124" customWidth="1"/>
    <col min="7932" max="7932" width="7" style="124" customWidth="1"/>
    <col min="7933" max="7933" width="7.45454545454545" style="124" customWidth="1"/>
    <col min="7934" max="7934" width="22.9090909090909" style="124" customWidth="1"/>
    <col min="7935" max="7935" width="33.9090909090909" style="124" customWidth="1"/>
    <col min="7936" max="8185" width="8.90909090909091" style="124"/>
    <col min="8186" max="8186" width="10.4545454545455" style="124" customWidth="1"/>
    <col min="8187" max="8187" width="22.4545454545455" style="124" customWidth="1"/>
    <col min="8188" max="8188" width="7" style="124" customWidth="1"/>
    <col min="8189" max="8189" width="7.45454545454545" style="124" customWidth="1"/>
    <col min="8190" max="8190" width="22.9090909090909" style="124" customWidth="1"/>
    <col min="8191" max="8191" width="33.9090909090909" style="124" customWidth="1"/>
    <col min="8192" max="8441" width="8.90909090909091" style="124"/>
    <col min="8442" max="8442" width="10.4545454545455" style="124" customWidth="1"/>
    <col min="8443" max="8443" width="22.4545454545455" style="124" customWidth="1"/>
    <col min="8444" max="8444" width="7" style="124" customWidth="1"/>
    <col min="8445" max="8445" width="7.45454545454545" style="124" customWidth="1"/>
    <col min="8446" max="8446" width="22.9090909090909" style="124" customWidth="1"/>
    <col min="8447" max="8447" width="33.9090909090909" style="124" customWidth="1"/>
    <col min="8448" max="8697" width="8.90909090909091" style="124"/>
    <col min="8698" max="8698" width="10.4545454545455" style="124" customWidth="1"/>
    <col min="8699" max="8699" width="22.4545454545455" style="124" customWidth="1"/>
    <col min="8700" max="8700" width="7" style="124" customWidth="1"/>
    <col min="8701" max="8701" width="7.45454545454545" style="124" customWidth="1"/>
    <col min="8702" max="8702" width="22.9090909090909" style="124" customWidth="1"/>
    <col min="8703" max="8703" width="33.9090909090909" style="124" customWidth="1"/>
    <col min="8704" max="8953" width="8.90909090909091" style="124"/>
    <col min="8954" max="8954" width="10.4545454545455" style="124" customWidth="1"/>
    <col min="8955" max="8955" width="22.4545454545455" style="124" customWidth="1"/>
    <col min="8956" max="8956" width="7" style="124" customWidth="1"/>
    <col min="8957" max="8957" width="7.45454545454545" style="124" customWidth="1"/>
    <col min="8958" max="8958" width="22.9090909090909" style="124" customWidth="1"/>
    <col min="8959" max="8959" width="33.9090909090909" style="124" customWidth="1"/>
    <col min="8960" max="9209" width="8.90909090909091" style="124"/>
    <col min="9210" max="9210" width="10.4545454545455" style="124" customWidth="1"/>
    <col min="9211" max="9211" width="22.4545454545455" style="124" customWidth="1"/>
    <col min="9212" max="9212" width="7" style="124" customWidth="1"/>
    <col min="9213" max="9213" width="7.45454545454545" style="124" customWidth="1"/>
    <col min="9214" max="9214" width="22.9090909090909" style="124" customWidth="1"/>
    <col min="9215" max="9215" width="33.9090909090909" style="124" customWidth="1"/>
    <col min="9216" max="9465" width="8.90909090909091" style="124"/>
    <col min="9466" max="9466" width="10.4545454545455" style="124" customWidth="1"/>
    <col min="9467" max="9467" width="22.4545454545455" style="124" customWidth="1"/>
    <col min="9468" max="9468" width="7" style="124" customWidth="1"/>
    <col min="9469" max="9469" width="7.45454545454545" style="124" customWidth="1"/>
    <col min="9470" max="9470" width="22.9090909090909" style="124" customWidth="1"/>
    <col min="9471" max="9471" width="33.9090909090909" style="124" customWidth="1"/>
    <col min="9472" max="9721" width="8.90909090909091" style="124"/>
    <col min="9722" max="9722" width="10.4545454545455" style="124" customWidth="1"/>
    <col min="9723" max="9723" width="22.4545454545455" style="124" customWidth="1"/>
    <col min="9724" max="9724" width="7" style="124" customWidth="1"/>
    <col min="9725" max="9725" width="7.45454545454545" style="124" customWidth="1"/>
    <col min="9726" max="9726" width="22.9090909090909" style="124" customWidth="1"/>
    <col min="9727" max="9727" width="33.9090909090909" style="124" customWidth="1"/>
    <col min="9728" max="9977" width="8.90909090909091" style="124"/>
    <col min="9978" max="9978" width="10.4545454545455" style="124" customWidth="1"/>
    <col min="9979" max="9979" width="22.4545454545455" style="124" customWidth="1"/>
    <col min="9980" max="9980" width="7" style="124" customWidth="1"/>
    <col min="9981" max="9981" width="7.45454545454545" style="124" customWidth="1"/>
    <col min="9982" max="9982" width="22.9090909090909" style="124" customWidth="1"/>
    <col min="9983" max="9983" width="33.9090909090909" style="124" customWidth="1"/>
    <col min="9984" max="10233" width="8.90909090909091" style="124"/>
    <col min="10234" max="10234" width="10.4545454545455" style="124" customWidth="1"/>
    <col min="10235" max="10235" width="22.4545454545455" style="124" customWidth="1"/>
    <col min="10236" max="10236" width="7" style="124" customWidth="1"/>
    <col min="10237" max="10237" width="7.45454545454545" style="124" customWidth="1"/>
    <col min="10238" max="10238" width="22.9090909090909" style="124" customWidth="1"/>
    <col min="10239" max="10239" width="33.9090909090909" style="124" customWidth="1"/>
    <col min="10240" max="10489" width="8.90909090909091" style="124"/>
    <col min="10490" max="10490" width="10.4545454545455" style="124" customWidth="1"/>
    <col min="10491" max="10491" width="22.4545454545455" style="124" customWidth="1"/>
    <col min="10492" max="10492" width="7" style="124" customWidth="1"/>
    <col min="10493" max="10493" width="7.45454545454545" style="124" customWidth="1"/>
    <col min="10494" max="10494" width="22.9090909090909" style="124" customWidth="1"/>
    <col min="10495" max="10495" width="33.9090909090909" style="124" customWidth="1"/>
    <col min="10496" max="10745" width="8.90909090909091" style="124"/>
    <col min="10746" max="10746" width="10.4545454545455" style="124" customWidth="1"/>
    <col min="10747" max="10747" width="22.4545454545455" style="124" customWidth="1"/>
    <col min="10748" max="10748" width="7" style="124" customWidth="1"/>
    <col min="10749" max="10749" width="7.45454545454545" style="124" customWidth="1"/>
    <col min="10750" max="10750" width="22.9090909090909" style="124" customWidth="1"/>
    <col min="10751" max="10751" width="33.9090909090909" style="124" customWidth="1"/>
    <col min="10752" max="11001" width="8.90909090909091" style="124"/>
    <col min="11002" max="11002" width="10.4545454545455" style="124" customWidth="1"/>
    <col min="11003" max="11003" width="22.4545454545455" style="124" customWidth="1"/>
    <col min="11004" max="11004" width="7" style="124" customWidth="1"/>
    <col min="11005" max="11005" width="7.45454545454545" style="124" customWidth="1"/>
    <col min="11006" max="11006" width="22.9090909090909" style="124" customWidth="1"/>
    <col min="11007" max="11007" width="33.9090909090909" style="124" customWidth="1"/>
    <col min="11008" max="11257" width="8.90909090909091" style="124"/>
    <col min="11258" max="11258" width="10.4545454545455" style="124" customWidth="1"/>
    <col min="11259" max="11259" width="22.4545454545455" style="124" customWidth="1"/>
    <col min="11260" max="11260" width="7" style="124" customWidth="1"/>
    <col min="11261" max="11261" width="7.45454545454545" style="124" customWidth="1"/>
    <col min="11262" max="11262" width="22.9090909090909" style="124" customWidth="1"/>
    <col min="11263" max="11263" width="33.9090909090909" style="124" customWidth="1"/>
    <col min="11264" max="11513" width="8.90909090909091" style="124"/>
    <col min="11514" max="11514" width="10.4545454545455" style="124" customWidth="1"/>
    <col min="11515" max="11515" width="22.4545454545455" style="124" customWidth="1"/>
    <col min="11516" max="11516" width="7" style="124" customWidth="1"/>
    <col min="11517" max="11517" width="7.45454545454545" style="124" customWidth="1"/>
    <col min="11518" max="11518" width="22.9090909090909" style="124" customWidth="1"/>
    <col min="11519" max="11519" width="33.9090909090909" style="124" customWidth="1"/>
    <col min="11520" max="11769" width="8.90909090909091" style="124"/>
    <col min="11770" max="11770" width="10.4545454545455" style="124" customWidth="1"/>
    <col min="11771" max="11771" width="22.4545454545455" style="124" customWidth="1"/>
    <col min="11772" max="11772" width="7" style="124" customWidth="1"/>
    <col min="11773" max="11773" width="7.45454545454545" style="124" customWidth="1"/>
    <col min="11774" max="11774" width="22.9090909090909" style="124" customWidth="1"/>
    <col min="11775" max="11775" width="33.9090909090909" style="124" customWidth="1"/>
    <col min="11776" max="12025" width="8.90909090909091" style="124"/>
    <col min="12026" max="12026" width="10.4545454545455" style="124" customWidth="1"/>
    <col min="12027" max="12027" width="22.4545454545455" style="124" customWidth="1"/>
    <col min="12028" max="12028" width="7" style="124" customWidth="1"/>
    <col min="12029" max="12029" width="7.45454545454545" style="124" customWidth="1"/>
    <col min="12030" max="12030" width="22.9090909090909" style="124" customWidth="1"/>
    <col min="12031" max="12031" width="33.9090909090909" style="124" customWidth="1"/>
    <col min="12032" max="12281" width="8.90909090909091" style="124"/>
    <col min="12282" max="12282" width="10.4545454545455" style="124" customWidth="1"/>
    <col min="12283" max="12283" width="22.4545454545455" style="124" customWidth="1"/>
    <col min="12284" max="12284" width="7" style="124" customWidth="1"/>
    <col min="12285" max="12285" width="7.45454545454545" style="124" customWidth="1"/>
    <col min="12286" max="12286" width="22.9090909090909" style="124" customWidth="1"/>
    <col min="12287" max="12287" width="33.9090909090909" style="124" customWidth="1"/>
    <col min="12288" max="12537" width="8.90909090909091" style="124"/>
    <col min="12538" max="12538" width="10.4545454545455" style="124" customWidth="1"/>
    <col min="12539" max="12539" width="22.4545454545455" style="124" customWidth="1"/>
    <col min="12540" max="12540" width="7" style="124" customWidth="1"/>
    <col min="12541" max="12541" width="7.45454545454545" style="124" customWidth="1"/>
    <col min="12542" max="12542" width="22.9090909090909" style="124" customWidth="1"/>
    <col min="12543" max="12543" width="33.9090909090909" style="124" customWidth="1"/>
    <col min="12544" max="12793" width="8.90909090909091" style="124"/>
    <col min="12794" max="12794" width="10.4545454545455" style="124" customWidth="1"/>
    <col min="12795" max="12795" width="22.4545454545455" style="124" customWidth="1"/>
    <col min="12796" max="12796" width="7" style="124" customWidth="1"/>
    <col min="12797" max="12797" width="7.45454545454545" style="124" customWidth="1"/>
    <col min="12798" max="12798" width="22.9090909090909" style="124" customWidth="1"/>
    <col min="12799" max="12799" width="33.9090909090909" style="124" customWidth="1"/>
    <col min="12800" max="13049" width="8.90909090909091" style="124"/>
    <col min="13050" max="13050" width="10.4545454545455" style="124" customWidth="1"/>
    <col min="13051" max="13051" width="22.4545454545455" style="124" customWidth="1"/>
    <col min="13052" max="13052" width="7" style="124" customWidth="1"/>
    <col min="13053" max="13053" width="7.45454545454545" style="124" customWidth="1"/>
    <col min="13054" max="13054" width="22.9090909090909" style="124" customWidth="1"/>
    <col min="13055" max="13055" width="33.9090909090909" style="124" customWidth="1"/>
    <col min="13056" max="13305" width="8.90909090909091" style="124"/>
    <col min="13306" max="13306" width="10.4545454545455" style="124" customWidth="1"/>
    <col min="13307" max="13307" width="22.4545454545455" style="124" customWidth="1"/>
    <col min="13308" max="13308" width="7" style="124" customWidth="1"/>
    <col min="13309" max="13309" width="7.45454545454545" style="124" customWidth="1"/>
    <col min="13310" max="13310" width="22.9090909090909" style="124" customWidth="1"/>
    <col min="13311" max="13311" width="33.9090909090909" style="124" customWidth="1"/>
    <col min="13312" max="13561" width="8.90909090909091" style="124"/>
    <col min="13562" max="13562" width="10.4545454545455" style="124" customWidth="1"/>
    <col min="13563" max="13563" width="22.4545454545455" style="124" customWidth="1"/>
    <col min="13564" max="13564" width="7" style="124" customWidth="1"/>
    <col min="13565" max="13565" width="7.45454545454545" style="124" customWidth="1"/>
    <col min="13566" max="13566" width="22.9090909090909" style="124" customWidth="1"/>
    <col min="13567" max="13567" width="33.9090909090909" style="124" customWidth="1"/>
    <col min="13568" max="13817" width="8.90909090909091" style="124"/>
    <col min="13818" max="13818" width="10.4545454545455" style="124" customWidth="1"/>
    <col min="13819" max="13819" width="22.4545454545455" style="124" customWidth="1"/>
    <col min="13820" max="13820" width="7" style="124" customWidth="1"/>
    <col min="13821" max="13821" width="7.45454545454545" style="124" customWidth="1"/>
    <col min="13822" max="13822" width="22.9090909090909" style="124" customWidth="1"/>
    <col min="13823" max="13823" width="33.9090909090909" style="124" customWidth="1"/>
    <col min="13824" max="14073" width="8.90909090909091" style="124"/>
    <col min="14074" max="14074" width="10.4545454545455" style="124" customWidth="1"/>
    <col min="14075" max="14075" width="22.4545454545455" style="124" customWidth="1"/>
    <col min="14076" max="14076" width="7" style="124" customWidth="1"/>
    <col min="14077" max="14077" width="7.45454545454545" style="124" customWidth="1"/>
    <col min="14078" max="14078" width="22.9090909090909" style="124" customWidth="1"/>
    <col min="14079" max="14079" width="33.9090909090909" style="124" customWidth="1"/>
    <col min="14080" max="14329" width="8.90909090909091" style="124"/>
    <col min="14330" max="14330" width="10.4545454545455" style="124" customWidth="1"/>
    <col min="14331" max="14331" width="22.4545454545455" style="124" customWidth="1"/>
    <col min="14332" max="14332" width="7" style="124" customWidth="1"/>
    <col min="14333" max="14333" width="7.45454545454545" style="124" customWidth="1"/>
    <col min="14334" max="14334" width="22.9090909090909" style="124" customWidth="1"/>
    <col min="14335" max="14335" width="33.9090909090909" style="124" customWidth="1"/>
    <col min="14336" max="14585" width="8.90909090909091" style="124"/>
    <col min="14586" max="14586" width="10.4545454545455" style="124" customWidth="1"/>
    <col min="14587" max="14587" width="22.4545454545455" style="124" customWidth="1"/>
    <col min="14588" max="14588" width="7" style="124" customWidth="1"/>
    <col min="14589" max="14589" width="7.45454545454545" style="124" customWidth="1"/>
    <col min="14590" max="14590" width="22.9090909090909" style="124" customWidth="1"/>
    <col min="14591" max="14591" width="33.9090909090909" style="124" customWidth="1"/>
    <col min="14592" max="14841" width="8.90909090909091" style="124"/>
    <col min="14842" max="14842" width="10.4545454545455" style="124" customWidth="1"/>
    <col min="14843" max="14843" width="22.4545454545455" style="124" customWidth="1"/>
    <col min="14844" max="14844" width="7" style="124" customWidth="1"/>
    <col min="14845" max="14845" width="7.45454545454545" style="124" customWidth="1"/>
    <col min="14846" max="14846" width="22.9090909090909" style="124" customWidth="1"/>
    <col min="14847" max="14847" width="33.9090909090909" style="124" customWidth="1"/>
    <col min="14848" max="15097" width="8.90909090909091" style="124"/>
    <col min="15098" max="15098" width="10.4545454545455" style="124" customWidth="1"/>
    <col min="15099" max="15099" width="22.4545454545455" style="124" customWidth="1"/>
    <col min="15100" max="15100" width="7" style="124" customWidth="1"/>
    <col min="15101" max="15101" width="7.45454545454545" style="124" customWidth="1"/>
    <col min="15102" max="15102" width="22.9090909090909" style="124" customWidth="1"/>
    <col min="15103" max="15103" width="33.9090909090909" style="124" customWidth="1"/>
    <col min="15104" max="15353" width="8.90909090909091" style="124"/>
    <col min="15354" max="15354" width="10.4545454545455" style="124" customWidth="1"/>
    <col min="15355" max="15355" width="22.4545454545455" style="124" customWidth="1"/>
    <col min="15356" max="15356" width="7" style="124" customWidth="1"/>
    <col min="15357" max="15357" width="7.45454545454545" style="124" customWidth="1"/>
    <col min="15358" max="15358" width="22.9090909090909" style="124" customWidth="1"/>
    <col min="15359" max="15359" width="33.9090909090909" style="124" customWidth="1"/>
    <col min="15360" max="15609" width="8.90909090909091" style="124"/>
    <col min="15610" max="15610" width="10.4545454545455" style="124" customWidth="1"/>
    <col min="15611" max="15611" width="22.4545454545455" style="124" customWidth="1"/>
    <col min="15612" max="15612" width="7" style="124" customWidth="1"/>
    <col min="15613" max="15613" width="7.45454545454545" style="124" customWidth="1"/>
    <col min="15614" max="15614" width="22.9090909090909" style="124" customWidth="1"/>
    <col min="15615" max="15615" width="33.9090909090909" style="124" customWidth="1"/>
    <col min="15616" max="15865" width="8.90909090909091" style="124"/>
    <col min="15866" max="15866" width="10.4545454545455" style="124" customWidth="1"/>
    <col min="15867" max="15867" width="22.4545454545455" style="124" customWidth="1"/>
    <col min="15868" max="15868" width="7" style="124" customWidth="1"/>
    <col min="15869" max="15869" width="7.45454545454545" style="124" customWidth="1"/>
    <col min="15870" max="15870" width="22.9090909090909" style="124" customWidth="1"/>
    <col min="15871" max="15871" width="33.9090909090909" style="124" customWidth="1"/>
    <col min="15872" max="16121" width="8.90909090909091" style="124"/>
    <col min="16122" max="16122" width="10.4545454545455" style="124" customWidth="1"/>
    <col min="16123" max="16123" width="22.4545454545455" style="124" customWidth="1"/>
    <col min="16124" max="16124" width="7" style="124" customWidth="1"/>
    <col min="16125" max="16125" width="7.45454545454545" style="124" customWidth="1"/>
    <col min="16126" max="16126" width="22.9090909090909" style="124" customWidth="1"/>
    <col min="16127" max="16127" width="33.9090909090909" style="124" customWidth="1"/>
    <col min="16128" max="16384" width="8.90909090909091" style="124"/>
  </cols>
  <sheetData>
    <row r="1" s="124" customFormat="1" ht="15.5" spans="1:6">
      <c r="A1" s="127" t="s">
        <v>338</v>
      </c>
      <c r="B1" s="128"/>
      <c r="E1" s="126"/>
      <c r="F1" s="129"/>
    </row>
    <row r="2" s="124" customFormat="1" ht="22.5" spans="1:6">
      <c r="A2" s="130" t="s">
        <v>339</v>
      </c>
      <c r="B2" s="130"/>
      <c r="C2" s="130"/>
      <c r="D2" s="130"/>
      <c r="E2" s="130"/>
      <c r="F2" s="130"/>
    </row>
    <row r="3" s="125" customFormat="1" ht="14" spans="1:6">
      <c r="A3" s="131" t="s">
        <v>340</v>
      </c>
      <c r="B3" s="131" t="s">
        <v>341</v>
      </c>
      <c r="C3" s="131" t="s">
        <v>342</v>
      </c>
      <c r="D3" s="131" t="s">
        <v>343</v>
      </c>
      <c r="E3" s="132" t="s">
        <v>344</v>
      </c>
      <c r="F3" s="133" t="s">
        <v>345</v>
      </c>
    </row>
    <row r="4" s="125" customFormat="1" ht="42" spans="1:6">
      <c r="A4" s="131" t="s">
        <v>346</v>
      </c>
      <c r="B4" s="131" t="s">
        <v>113</v>
      </c>
      <c r="C4" s="131" t="s">
        <v>347</v>
      </c>
      <c r="D4" s="134" t="s">
        <v>348</v>
      </c>
      <c r="E4" s="132">
        <v>1</v>
      </c>
      <c r="F4" s="135" t="s">
        <v>117</v>
      </c>
    </row>
    <row r="5" s="125" customFormat="1" ht="28" spans="1:6">
      <c r="A5" s="131"/>
      <c r="B5" s="131"/>
      <c r="C5" s="131"/>
      <c r="D5" s="134" t="s">
        <v>118</v>
      </c>
      <c r="E5" s="132">
        <v>0.5</v>
      </c>
      <c r="F5" s="135" t="s">
        <v>349</v>
      </c>
    </row>
    <row r="6" s="125" customFormat="1" ht="70" spans="1:6">
      <c r="A6" s="131"/>
      <c r="B6" s="131"/>
      <c r="C6" s="131"/>
      <c r="D6" s="134" t="s">
        <v>350</v>
      </c>
      <c r="E6" s="136">
        <v>0.5</v>
      </c>
      <c r="F6" s="134" t="s">
        <v>351</v>
      </c>
    </row>
    <row r="7" s="125" customFormat="1" ht="28" spans="1:6">
      <c r="A7" s="131"/>
      <c r="B7" s="131"/>
      <c r="C7" s="131"/>
      <c r="D7" s="134" t="s">
        <v>122</v>
      </c>
      <c r="E7" s="132">
        <v>0.5</v>
      </c>
      <c r="F7" s="135" t="s">
        <v>123</v>
      </c>
    </row>
    <row r="8" s="125" customFormat="1" ht="42" spans="1:6">
      <c r="A8" s="131"/>
      <c r="B8" s="131"/>
      <c r="C8" s="131" t="s">
        <v>352</v>
      </c>
      <c r="D8" s="135" t="s">
        <v>125</v>
      </c>
      <c r="E8" s="132">
        <v>0.5</v>
      </c>
      <c r="F8" s="135" t="s">
        <v>126</v>
      </c>
    </row>
    <row r="9" s="125" customFormat="1" ht="28" spans="1:6">
      <c r="A9" s="131"/>
      <c r="B9" s="131"/>
      <c r="C9" s="131"/>
      <c r="D9" s="137" t="s">
        <v>127</v>
      </c>
      <c r="E9" s="132">
        <v>0.5</v>
      </c>
      <c r="F9" s="135" t="s">
        <v>128</v>
      </c>
    </row>
    <row r="10" s="125" customFormat="1" ht="42" spans="1:6">
      <c r="A10" s="131"/>
      <c r="B10" s="131"/>
      <c r="C10" s="131"/>
      <c r="D10" s="137" t="s">
        <v>129</v>
      </c>
      <c r="E10" s="132">
        <v>0.5</v>
      </c>
      <c r="F10" s="135" t="s">
        <v>130</v>
      </c>
    </row>
    <row r="11" s="125" customFormat="1" ht="14" spans="1:6">
      <c r="A11" s="131"/>
      <c r="B11" s="131" t="s">
        <v>131</v>
      </c>
      <c r="C11" s="131" t="s">
        <v>353</v>
      </c>
      <c r="D11" s="135" t="s">
        <v>246</v>
      </c>
      <c r="E11" s="132">
        <v>2</v>
      </c>
      <c r="F11" s="135" t="s">
        <v>134</v>
      </c>
    </row>
    <row r="12" s="125" customFormat="1" ht="28" spans="1:6">
      <c r="A12" s="131"/>
      <c r="B12" s="131"/>
      <c r="C12" s="131"/>
      <c r="D12" s="137" t="s">
        <v>247</v>
      </c>
      <c r="E12" s="132">
        <v>1</v>
      </c>
      <c r="F12" s="137" t="s">
        <v>136</v>
      </c>
    </row>
    <row r="13" s="125" customFormat="1" ht="42" spans="1:6">
      <c r="A13" s="131"/>
      <c r="B13" s="131"/>
      <c r="C13" s="131" t="s">
        <v>354</v>
      </c>
      <c r="D13" s="134" t="s">
        <v>138</v>
      </c>
      <c r="E13" s="132">
        <v>1</v>
      </c>
      <c r="F13" s="135" t="s">
        <v>139</v>
      </c>
    </row>
    <row r="14" s="125" customFormat="1" ht="28" spans="1:6">
      <c r="A14" s="131"/>
      <c r="B14" s="131"/>
      <c r="C14" s="131"/>
      <c r="D14" s="138" t="s">
        <v>140</v>
      </c>
      <c r="E14" s="132">
        <v>1</v>
      </c>
      <c r="F14" s="137" t="s">
        <v>141</v>
      </c>
    </row>
    <row r="15" s="125" customFormat="1" ht="42" spans="1:6">
      <c r="A15" s="131"/>
      <c r="B15" s="131"/>
      <c r="C15" s="131"/>
      <c r="D15" s="138" t="s">
        <v>142</v>
      </c>
      <c r="E15" s="132">
        <v>1</v>
      </c>
      <c r="F15" s="137" t="s">
        <v>143</v>
      </c>
    </row>
    <row r="16" s="125" customFormat="1" ht="28" spans="1:6">
      <c r="A16" s="131"/>
      <c r="B16" s="131" t="s">
        <v>144</v>
      </c>
      <c r="C16" s="131" t="s">
        <v>355</v>
      </c>
      <c r="D16" s="134" t="s">
        <v>146</v>
      </c>
      <c r="E16" s="132">
        <v>2</v>
      </c>
      <c r="F16" s="135" t="s">
        <v>148</v>
      </c>
    </row>
    <row r="17" s="125" customFormat="1" ht="42" spans="1:8">
      <c r="A17" s="131"/>
      <c r="B17" s="131"/>
      <c r="C17" s="131"/>
      <c r="D17" s="138" t="s">
        <v>149</v>
      </c>
      <c r="E17" s="132">
        <v>2</v>
      </c>
      <c r="F17" s="137" t="s">
        <v>150</v>
      </c>
    </row>
    <row r="18" s="125" customFormat="1" ht="28" spans="1:8">
      <c r="A18" s="131"/>
      <c r="B18" s="131"/>
      <c r="C18" s="131"/>
      <c r="D18" s="138" t="s">
        <v>151</v>
      </c>
      <c r="E18" s="132">
        <v>1</v>
      </c>
      <c r="F18" s="137" t="s">
        <v>152</v>
      </c>
    </row>
    <row r="19" s="125" customFormat="1" ht="42" spans="1:8">
      <c r="A19" s="139" t="s">
        <v>356</v>
      </c>
      <c r="B19" s="131" t="s">
        <v>154</v>
      </c>
      <c r="C19" s="139" t="s">
        <v>357</v>
      </c>
      <c r="D19" s="138" t="s">
        <v>358</v>
      </c>
      <c r="E19" s="132">
        <v>4</v>
      </c>
      <c r="F19" s="137" t="s">
        <v>157</v>
      </c>
    </row>
    <row r="20" s="125" customFormat="1" ht="42" spans="1:8">
      <c r="A20" s="140"/>
      <c r="B20" s="131"/>
      <c r="C20" s="131" t="s">
        <v>359</v>
      </c>
      <c r="D20" s="134" t="s">
        <v>159</v>
      </c>
      <c r="E20" s="132">
        <v>4</v>
      </c>
      <c r="F20" s="137" t="s">
        <v>160</v>
      </c>
      <c r="H20" s="141"/>
    </row>
    <row r="21" s="125" customFormat="1" ht="56" spans="1:8">
      <c r="A21" s="140"/>
      <c r="B21" s="131"/>
      <c r="C21" s="131" t="s">
        <v>360</v>
      </c>
      <c r="D21" s="138" t="s">
        <v>361</v>
      </c>
      <c r="E21" s="132">
        <v>1</v>
      </c>
      <c r="F21" s="137" t="s">
        <v>362</v>
      </c>
    </row>
    <row r="22" s="125" customFormat="1" ht="28" spans="1:8">
      <c r="A22" s="140"/>
      <c r="B22" s="131"/>
      <c r="C22" s="132"/>
      <c r="D22" s="138" t="s">
        <v>164</v>
      </c>
      <c r="E22" s="132">
        <v>1</v>
      </c>
      <c r="F22" s="137" t="s">
        <v>165</v>
      </c>
    </row>
    <row r="23" s="125" customFormat="1" ht="42" spans="1:8">
      <c r="A23" s="140"/>
      <c r="B23" s="131"/>
      <c r="C23" s="132"/>
      <c r="D23" s="138" t="s">
        <v>166</v>
      </c>
      <c r="E23" s="132">
        <v>1</v>
      </c>
      <c r="F23" s="137" t="s">
        <v>167</v>
      </c>
    </row>
    <row r="24" s="125" customFormat="1" ht="28" spans="1:8">
      <c r="A24" s="140"/>
      <c r="B24" s="132"/>
      <c r="C24" s="132"/>
      <c r="D24" s="134" t="s">
        <v>168</v>
      </c>
      <c r="E24" s="132">
        <v>1</v>
      </c>
      <c r="F24" s="137" t="s">
        <v>363</v>
      </c>
    </row>
    <row r="25" s="125" customFormat="1" ht="42" spans="1:8">
      <c r="A25" s="140"/>
      <c r="B25" s="139" t="s">
        <v>170</v>
      </c>
      <c r="C25" s="131" t="s">
        <v>364</v>
      </c>
      <c r="D25" s="134" t="s">
        <v>172</v>
      </c>
      <c r="E25" s="132">
        <v>1</v>
      </c>
      <c r="F25" s="137" t="s">
        <v>173</v>
      </c>
    </row>
    <row r="26" s="125" customFormat="1" ht="28" spans="1:8">
      <c r="A26" s="140"/>
      <c r="B26" s="140"/>
      <c r="C26" s="131"/>
      <c r="D26" s="138" t="s">
        <v>174</v>
      </c>
      <c r="E26" s="132">
        <v>1</v>
      </c>
      <c r="F26" s="137" t="s">
        <v>175</v>
      </c>
    </row>
    <row r="27" s="125" customFormat="1" ht="28" spans="1:8">
      <c r="A27" s="140"/>
      <c r="B27" s="140"/>
      <c r="C27" s="131"/>
      <c r="D27" s="138" t="s">
        <v>176</v>
      </c>
      <c r="E27" s="132">
        <v>1</v>
      </c>
      <c r="F27" s="137" t="s">
        <v>177</v>
      </c>
    </row>
    <row r="28" s="125" customFormat="1" ht="28" spans="1:8">
      <c r="A28" s="140"/>
      <c r="B28" s="140"/>
      <c r="C28" s="139" t="s">
        <v>365</v>
      </c>
      <c r="D28" s="134" t="s">
        <v>179</v>
      </c>
      <c r="E28" s="132">
        <v>1</v>
      </c>
      <c r="F28" s="137" t="s">
        <v>180</v>
      </c>
    </row>
    <row r="29" s="125" customFormat="1" ht="28" spans="1:8">
      <c r="A29" s="140"/>
      <c r="B29" s="140"/>
      <c r="C29" s="140"/>
      <c r="D29" s="138" t="s">
        <v>181</v>
      </c>
      <c r="E29" s="132">
        <v>1</v>
      </c>
      <c r="F29" s="137" t="s">
        <v>182</v>
      </c>
    </row>
    <row r="30" s="125" customFormat="1" ht="56" spans="1:8">
      <c r="A30" s="140"/>
      <c r="B30" s="140"/>
      <c r="C30" s="140"/>
      <c r="D30" s="138" t="s">
        <v>183</v>
      </c>
      <c r="E30" s="132">
        <v>1</v>
      </c>
      <c r="F30" s="137" t="s">
        <v>184</v>
      </c>
    </row>
    <row r="31" s="125" customFormat="1" ht="42" spans="1:8">
      <c r="A31" s="140"/>
      <c r="B31" s="140"/>
      <c r="C31" s="140"/>
      <c r="D31" s="138" t="s">
        <v>185</v>
      </c>
      <c r="E31" s="132">
        <v>1</v>
      </c>
      <c r="F31" s="137" t="s">
        <v>186</v>
      </c>
    </row>
    <row r="32" s="125" customFormat="1" ht="42" spans="1:8">
      <c r="A32" s="140"/>
      <c r="B32" s="140"/>
      <c r="C32" s="140"/>
      <c r="D32" s="138" t="s">
        <v>187</v>
      </c>
      <c r="E32" s="132">
        <v>1</v>
      </c>
      <c r="F32" s="137" t="s">
        <v>188</v>
      </c>
    </row>
    <row r="33" s="125" customFormat="1" ht="28" spans="1:7">
      <c r="A33" s="140"/>
      <c r="B33" s="140"/>
      <c r="C33" s="139" t="s">
        <v>366</v>
      </c>
      <c r="D33" s="138" t="s">
        <v>190</v>
      </c>
      <c r="E33" s="132">
        <v>1</v>
      </c>
      <c r="F33" s="137" t="s">
        <v>191</v>
      </c>
    </row>
    <row r="34" s="125" customFormat="1" ht="14" spans="1:7">
      <c r="A34" s="140"/>
      <c r="B34" s="142"/>
      <c r="C34" s="142"/>
      <c r="D34" s="138" t="s">
        <v>192</v>
      </c>
      <c r="E34" s="132">
        <v>1</v>
      </c>
      <c r="F34" s="137" t="s">
        <v>191</v>
      </c>
    </row>
    <row r="35" s="125" customFormat="1" ht="28" spans="1:7">
      <c r="A35" s="140"/>
      <c r="B35" s="139" t="s">
        <v>367</v>
      </c>
      <c r="C35" s="142" t="s">
        <v>368</v>
      </c>
      <c r="D35" s="138" t="s">
        <v>369</v>
      </c>
      <c r="E35" s="132">
        <v>1</v>
      </c>
      <c r="F35" s="143" t="s">
        <v>370</v>
      </c>
      <c r="G35" s="144"/>
    </row>
    <row r="36" s="125" customFormat="1" ht="14" spans="1:7">
      <c r="A36" s="140"/>
      <c r="B36" s="140"/>
      <c r="C36" s="139" t="s">
        <v>371</v>
      </c>
      <c r="D36" s="138" t="s">
        <v>372</v>
      </c>
      <c r="E36" s="132">
        <v>1</v>
      </c>
      <c r="F36" s="143" t="s">
        <v>373</v>
      </c>
      <c r="G36" s="144"/>
    </row>
    <row r="37" s="125" customFormat="1" ht="14" spans="1:7">
      <c r="A37" s="142"/>
      <c r="B37" s="142"/>
      <c r="C37" s="142"/>
      <c r="D37" s="138" t="s">
        <v>374</v>
      </c>
      <c r="E37" s="132">
        <v>1</v>
      </c>
      <c r="F37" s="143" t="s">
        <v>375</v>
      </c>
      <c r="G37" s="144"/>
    </row>
    <row r="38" s="125" customFormat="1" ht="28" spans="1:7">
      <c r="A38" s="131" t="s">
        <v>376</v>
      </c>
      <c r="B38" s="139" t="s">
        <v>203</v>
      </c>
      <c r="C38" s="145" t="s">
        <v>377</v>
      </c>
      <c r="D38" s="146" t="s">
        <v>378</v>
      </c>
      <c r="E38" s="132">
        <v>6</v>
      </c>
      <c r="F38" s="147" t="s">
        <v>379</v>
      </c>
    </row>
    <row r="39" s="125" customFormat="1" ht="14" spans="1:7">
      <c r="A39" s="132"/>
      <c r="B39" s="140"/>
      <c r="C39" s="145" t="s">
        <v>380</v>
      </c>
      <c r="D39" s="146" t="s">
        <v>381</v>
      </c>
      <c r="E39" s="132">
        <v>6</v>
      </c>
      <c r="F39" s="148"/>
    </row>
    <row r="40" s="125" customFormat="1" ht="70" spans="1:7">
      <c r="A40" s="132"/>
      <c r="B40" s="131" t="s">
        <v>210</v>
      </c>
      <c r="C40" s="149" t="s">
        <v>382</v>
      </c>
      <c r="D40" s="150" t="s">
        <v>383</v>
      </c>
      <c r="E40" s="151">
        <v>16</v>
      </c>
      <c r="F40" s="143" t="s">
        <v>384</v>
      </c>
    </row>
    <row r="41" s="125" customFormat="1" ht="70" spans="1:7">
      <c r="A41" s="132"/>
      <c r="B41" s="131" t="s">
        <v>215</v>
      </c>
      <c r="C41" s="131" t="s">
        <v>385</v>
      </c>
      <c r="D41" s="152" t="s">
        <v>386</v>
      </c>
      <c r="E41" s="131">
        <v>12</v>
      </c>
      <c r="F41" s="143" t="s">
        <v>387</v>
      </c>
    </row>
    <row r="42" s="125" customFormat="1" ht="70" spans="1:7">
      <c r="A42" s="132"/>
      <c r="B42" s="131" t="s">
        <v>219</v>
      </c>
      <c r="C42" s="132" t="s">
        <v>388</v>
      </c>
      <c r="D42" s="138" t="s">
        <v>389</v>
      </c>
      <c r="E42" s="132">
        <v>5</v>
      </c>
      <c r="F42" s="137" t="s">
        <v>390</v>
      </c>
    </row>
    <row r="43" s="125" customFormat="1" ht="28" spans="1:7">
      <c r="A43" s="139" t="s">
        <v>391</v>
      </c>
      <c r="B43" s="132" t="s">
        <v>224</v>
      </c>
      <c r="C43" s="151" t="s">
        <v>392</v>
      </c>
      <c r="D43" s="138" t="s">
        <v>393</v>
      </c>
      <c r="E43" s="151">
        <v>4</v>
      </c>
      <c r="F43" s="143" t="s">
        <v>227</v>
      </c>
    </row>
    <row r="44" s="125" customFormat="1" ht="28" spans="1:7">
      <c r="A44" s="140"/>
      <c r="B44" s="132"/>
      <c r="C44" s="151" t="s">
        <v>228</v>
      </c>
      <c r="D44" s="138" t="s">
        <v>394</v>
      </c>
      <c r="E44" s="132">
        <v>4</v>
      </c>
      <c r="F44" s="137" t="s">
        <v>395</v>
      </c>
    </row>
    <row r="45" s="125" customFormat="1" ht="28" spans="1:7">
      <c r="A45" s="140"/>
      <c r="B45" s="132"/>
      <c r="C45" s="151" t="s">
        <v>396</v>
      </c>
      <c r="D45" s="138" t="s">
        <v>397</v>
      </c>
      <c r="E45" s="132">
        <v>4</v>
      </c>
      <c r="F45" s="137" t="s">
        <v>233</v>
      </c>
    </row>
    <row r="46" s="125" customFormat="1" ht="14" spans="1:7">
      <c r="A46" s="140"/>
      <c r="B46" s="132" t="s">
        <v>398</v>
      </c>
      <c r="C46" s="132" t="s">
        <v>398</v>
      </c>
      <c r="D46" s="138" t="s">
        <v>235</v>
      </c>
      <c r="E46" s="132">
        <v>1.5</v>
      </c>
      <c r="F46" s="143" t="s">
        <v>236</v>
      </c>
    </row>
    <row r="47" s="125" customFormat="1" ht="14" spans="1:7">
      <c r="A47" s="142"/>
      <c r="B47" s="132"/>
      <c r="C47" s="132"/>
      <c r="D47" s="138" t="s">
        <v>237</v>
      </c>
      <c r="E47" s="132">
        <v>1.5</v>
      </c>
      <c r="F47" s="153"/>
    </row>
    <row r="48" s="125" customFormat="1" ht="14" spans="1:7">
      <c r="A48" s="132" t="s">
        <v>238</v>
      </c>
      <c r="B48" s="132" t="s">
        <v>239</v>
      </c>
      <c r="C48" s="132" t="s">
        <v>239</v>
      </c>
      <c r="D48" s="137"/>
      <c r="E48" s="132">
        <f>SUM(E4:E47)</f>
        <v>100</v>
      </c>
      <c r="F48" s="137"/>
    </row>
    <row r="49" s="124" customFormat="1" ht="15.5" spans="1:6">
      <c r="A49" s="154" t="s">
        <v>399</v>
      </c>
      <c r="B49" s="155"/>
      <c r="C49" s="155"/>
      <c r="D49" s="155"/>
      <c r="E49" s="155"/>
      <c r="F49" s="155"/>
    </row>
    <row r="51" s="124" customFormat="1" customHeight="1" spans="1:6">
      <c r="E51" s="126"/>
    </row>
  </sheetData>
  <mergeCells count="28">
    <mergeCell ref="A2:F2"/>
    <mergeCell ref="A4:A18"/>
    <mergeCell ref="A19:A37"/>
    <mergeCell ref="A38:A42"/>
    <mergeCell ref="A43:A47"/>
    <mergeCell ref="B4:B10"/>
    <mergeCell ref="B11:B15"/>
    <mergeCell ref="B16:B18"/>
    <mergeCell ref="B19:B24"/>
    <mergeCell ref="B25:B34"/>
    <mergeCell ref="B35:B37"/>
    <mergeCell ref="B38:B39"/>
    <mergeCell ref="B43:B45"/>
    <mergeCell ref="B46:B47"/>
    <mergeCell ref="C4:C7"/>
    <mergeCell ref="C8:C10"/>
    <mergeCell ref="C11:C12"/>
    <mergeCell ref="C13:C15"/>
    <mergeCell ref="C16:C18"/>
    <mergeCell ref="C21:C24"/>
    <mergeCell ref="C25:C27"/>
    <mergeCell ref="C28:C32"/>
    <mergeCell ref="C33:C34"/>
    <mergeCell ref="C36:C37"/>
    <mergeCell ref="C46:C47"/>
    <mergeCell ref="F38:F39"/>
    <mergeCell ref="F46:F47"/>
    <mergeCell ref="G35:G37"/>
  </mergeCells>
  <pageMargins left="0.75" right="0.75" top="1" bottom="1" header="0.5" footer="0.5"/>
  <pageSetup paperSize="9" scale="69" fitToHeight="0"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9"/>
  <sheetViews>
    <sheetView workbookViewId="0">
      <selection activeCell="M6" sqref="M6"/>
    </sheetView>
  </sheetViews>
  <sheetFormatPr defaultColWidth="7.63636363636364" defaultRowHeight="14"/>
  <cols>
    <col min="1" max="1" width="9.36363636363636" style="1" customWidth="1"/>
    <col min="2" max="2" width="5.90909090909091" style="1" customWidth="1"/>
    <col min="3" max="3" width="9.54545454545454" style="1" customWidth="1"/>
    <col min="4" max="4" width="5" style="1" customWidth="1"/>
    <col min="5" max="5" width="9.36363636363636" style="2" customWidth="1"/>
    <col min="6" max="6" width="6.09090909090909" style="1" customWidth="1"/>
    <col min="7" max="7" width="26.7272727272727" style="1" customWidth="1"/>
    <col min="8" max="8" width="5.45454545454545" style="1" customWidth="1"/>
    <col min="9" max="9" width="4.45454545454545" style="1" customWidth="1"/>
    <col min="10" max="10" width="4.54545454545455" style="1" customWidth="1"/>
    <col min="11" max="11" width="6.90909090909091" style="1" customWidth="1"/>
    <col min="12" max="12" width="11.0909090909091" style="3" customWidth="1"/>
    <col min="13" max="13" width="11.5454545454545" style="3" customWidth="1"/>
    <col min="14" max="14" width="10.0909090909091" style="4" customWidth="1"/>
    <col min="15" max="15" width="39.9090909090909" style="1" customWidth="1"/>
    <col min="16" max="16374" width="7.63636363636364" style="1"/>
  </cols>
  <sheetData>
    <row r="1" s="1" customFormat="1" spans="1:28 16375:16384">
      <c r="C1" s="5" t="s">
        <v>400</v>
      </c>
      <c r="D1" s="6"/>
      <c r="E1" s="6"/>
      <c r="F1" s="6"/>
      <c r="G1" s="6"/>
      <c r="H1" s="6"/>
      <c r="I1" s="6"/>
      <c r="J1" s="6"/>
      <c r="K1" s="6"/>
      <c r="L1" s="6"/>
      <c r="M1" s="6"/>
      <c r="N1" s="6"/>
      <c r="O1" s="6"/>
      <c r="XEU1"/>
      <c r="XEV1"/>
      <c r="XEW1"/>
      <c r="XEX1"/>
      <c r="XEY1"/>
      <c r="XEZ1"/>
      <c r="XFA1"/>
      <c r="XFB1"/>
      <c r="XFC1"/>
      <c r="XFD1"/>
    </row>
    <row r="2" s="1" customFormat="1" spans="1:28 16375:16384">
      <c r="C2" s="7" t="s">
        <v>401</v>
      </c>
      <c r="D2" s="7"/>
      <c r="E2" s="7"/>
      <c r="F2" s="7"/>
      <c r="G2" s="7"/>
      <c r="H2" s="7"/>
      <c r="I2" s="7"/>
      <c r="J2" s="7"/>
      <c r="K2" s="7"/>
      <c r="L2" s="7"/>
      <c r="M2" s="7"/>
      <c r="N2" s="7"/>
      <c r="O2" s="7"/>
      <c r="P2" s="8"/>
      <c r="Q2" s="8"/>
      <c r="R2" s="8"/>
      <c r="XEU2"/>
      <c r="XEV2"/>
      <c r="XEW2"/>
      <c r="XEX2"/>
      <c r="XEY2"/>
      <c r="XEZ2"/>
      <c r="XFA2"/>
      <c r="XFB2"/>
      <c r="XFC2"/>
      <c r="XFD2"/>
    </row>
    <row r="3" s="1" customFormat="1" spans="1:28 16375:16384">
      <c r="C3" s="7"/>
      <c r="D3" s="7"/>
      <c r="E3" s="7"/>
      <c r="F3" s="7"/>
      <c r="G3" s="7"/>
      <c r="H3" s="7"/>
      <c r="I3" s="7"/>
      <c r="J3" s="7"/>
      <c r="K3" s="7"/>
      <c r="L3" s="7"/>
      <c r="M3" s="7"/>
      <c r="N3" s="7"/>
      <c r="O3" s="7"/>
      <c r="XEU3"/>
      <c r="XEV3"/>
      <c r="XEW3"/>
      <c r="XEX3"/>
      <c r="XEY3"/>
      <c r="XEZ3"/>
      <c r="XFA3"/>
      <c r="XFB3"/>
      <c r="XFC3"/>
      <c r="XFD3"/>
    </row>
    <row r="4" s="1" customFormat="1" spans="1:28 16375:16384">
      <c r="C4" s="9"/>
      <c r="D4" s="9"/>
      <c r="E4" s="9"/>
      <c r="F4" s="9"/>
      <c r="G4" s="9"/>
      <c r="H4" s="9"/>
      <c r="I4" s="9"/>
      <c r="J4" s="9"/>
      <c r="K4" s="9"/>
      <c r="L4" s="9"/>
      <c r="M4" s="9"/>
      <c r="N4" s="9"/>
      <c r="O4" s="9"/>
      <c r="XEU4"/>
      <c r="XEV4"/>
      <c r="XEW4"/>
      <c r="XEX4"/>
      <c r="XEY4"/>
      <c r="XEZ4"/>
      <c r="XFA4"/>
      <c r="XFB4"/>
      <c r="XFC4"/>
      <c r="XFD4"/>
    </row>
    <row r="5" s="1" customFormat="1" ht="28" spans="1:28 16375:16384">
      <c r="A5" s="87" t="s">
        <v>104</v>
      </c>
      <c r="B5" s="88" t="s">
        <v>402</v>
      </c>
      <c r="C5" s="87" t="s">
        <v>105</v>
      </c>
      <c r="D5" s="88" t="s">
        <v>402</v>
      </c>
      <c r="E5" s="87" t="s">
        <v>403</v>
      </c>
      <c r="F5" s="88" t="s">
        <v>404</v>
      </c>
      <c r="G5" s="89" t="s">
        <v>405</v>
      </c>
      <c r="H5" s="88" t="s">
        <v>402</v>
      </c>
      <c r="I5" s="13" t="s">
        <v>406</v>
      </c>
      <c r="J5" s="13"/>
      <c r="K5" s="13" t="s">
        <v>407</v>
      </c>
      <c r="L5" s="14" t="s">
        <v>408</v>
      </c>
      <c r="M5" s="87" t="s">
        <v>409</v>
      </c>
      <c r="N5" s="15" t="s">
        <v>410</v>
      </c>
      <c r="O5" s="88" t="s">
        <v>411</v>
      </c>
      <c r="XEU5"/>
      <c r="XEV5"/>
      <c r="XEW5"/>
      <c r="XEX5"/>
      <c r="XEY5"/>
      <c r="XEZ5"/>
      <c r="XFA5"/>
      <c r="XFB5"/>
      <c r="XFC5"/>
      <c r="XFD5"/>
    </row>
    <row r="6" s="1" customFormat="1" ht="56" spans="1:28 16375:16384">
      <c r="A6" s="90" t="s">
        <v>5</v>
      </c>
      <c r="B6" s="91">
        <v>15</v>
      </c>
      <c r="C6" s="92" t="s">
        <v>412</v>
      </c>
      <c r="D6" s="91">
        <v>4</v>
      </c>
      <c r="E6" s="92" t="s">
        <v>413</v>
      </c>
      <c r="F6" s="91">
        <v>2.5</v>
      </c>
      <c r="G6" s="93" t="s">
        <v>115</v>
      </c>
      <c r="H6" s="94">
        <v>1</v>
      </c>
      <c r="I6" s="254" t="s">
        <v>414</v>
      </c>
      <c r="J6" s="21"/>
      <c r="K6" s="21" t="s">
        <v>414</v>
      </c>
      <c r="L6" s="22">
        <v>3</v>
      </c>
      <c r="M6" s="95">
        <v>1</v>
      </c>
      <c r="N6" s="23">
        <f t="shared" ref="N6:N24" si="0">M6-L6</f>
        <v>-2</v>
      </c>
      <c r="O6" s="96" t="s">
        <v>117</v>
      </c>
      <c r="XEU6"/>
      <c r="XEV6"/>
      <c r="XEW6"/>
      <c r="XEX6"/>
      <c r="XEY6"/>
      <c r="XEZ6"/>
      <c r="XFA6"/>
      <c r="XFB6"/>
      <c r="XFC6"/>
      <c r="XFD6"/>
    </row>
    <row r="7" s="1" customFormat="1" ht="28" spans="1:28 16375:16384">
      <c r="A7" s="91"/>
      <c r="B7" s="91"/>
      <c r="C7" s="92"/>
      <c r="D7" s="91"/>
      <c r="E7" s="97"/>
      <c r="F7" s="91"/>
      <c r="G7" s="98" t="s">
        <v>118</v>
      </c>
      <c r="H7" s="94">
        <v>0.5</v>
      </c>
      <c r="I7" s="254" t="s">
        <v>414</v>
      </c>
      <c r="J7" s="21"/>
      <c r="K7" s="21" t="s">
        <v>414</v>
      </c>
      <c r="L7" s="22">
        <v>3</v>
      </c>
      <c r="M7" s="95">
        <v>0.5</v>
      </c>
      <c r="N7" s="23">
        <f t="shared" si="0"/>
        <v>-2.5</v>
      </c>
      <c r="O7" s="96" t="s">
        <v>119</v>
      </c>
      <c r="P7" s="2"/>
      <c r="Q7" s="2"/>
      <c r="XEU7"/>
      <c r="XEV7"/>
      <c r="XEW7"/>
      <c r="XEX7"/>
      <c r="XEY7"/>
      <c r="XEZ7"/>
      <c r="XFA7"/>
      <c r="XFB7"/>
      <c r="XFC7"/>
      <c r="XFD7"/>
    </row>
    <row r="8" s="1" customFormat="1" ht="80" customHeight="1" spans="1:28 16375:16384">
      <c r="A8" s="91"/>
      <c r="B8" s="91"/>
      <c r="C8" s="92"/>
      <c r="D8" s="91"/>
      <c r="E8" s="97"/>
      <c r="F8" s="91"/>
      <c r="G8" s="93" t="s">
        <v>120</v>
      </c>
      <c r="H8" s="99">
        <v>0.5</v>
      </c>
      <c r="I8" s="254" t="s">
        <v>414</v>
      </c>
      <c r="J8" s="21"/>
      <c r="K8" s="21" t="s">
        <v>414</v>
      </c>
      <c r="L8" s="22">
        <v>3</v>
      </c>
      <c r="M8" s="95">
        <v>0.5</v>
      </c>
      <c r="N8" s="23">
        <f t="shared" si="0"/>
        <v>-2.5</v>
      </c>
      <c r="O8" s="93" t="s">
        <v>121</v>
      </c>
      <c r="XEU8"/>
      <c r="XEV8"/>
      <c r="XEW8"/>
      <c r="XEX8"/>
      <c r="XEY8"/>
      <c r="XEZ8"/>
      <c r="XFA8"/>
      <c r="XFB8"/>
      <c r="XFC8"/>
      <c r="XFD8"/>
    </row>
    <row r="9" s="1" customFormat="1" ht="28" spans="1:28 16375:16384">
      <c r="A9" s="91"/>
      <c r="B9" s="91"/>
      <c r="C9" s="92"/>
      <c r="D9" s="91"/>
      <c r="E9" s="97"/>
      <c r="F9" s="91"/>
      <c r="G9" s="98" t="s">
        <v>122</v>
      </c>
      <c r="H9" s="94">
        <v>0.5</v>
      </c>
      <c r="I9" s="27">
        <f>[1]资金项目管理!F4</f>
        <v>0</v>
      </c>
      <c r="J9" s="27"/>
      <c r="K9" s="27">
        <f>[1]资金项目管理!G4</f>
        <v>0</v>
      </c>
      <c r="L9" s="22">
        <v>13</v>
      </c>
      <c r="M9" s="95">
        <v>0.5</v>
      </c>
      <c r="N9" s="23">
        <f t="shared" si="0"/>
        <v>-12.5</v>
      </c>
      <c r="O9" s="96" t="s">
        <v>123</v>
      </c>
      <c r="P9" s="2"/>
      <c r="Q9" s="2"/>
      <c r="R9" s="2"/>
      <c r="S9" s="2"/>
      <c r="T9" s="2"/>
      <c r="U9" s="2"/>
      <c r="V9" s="2"/>
      <c r="XEU9"/>
      <c r="XEV9"/>
      <c r="XEW9"/>
      <c r="XEX9"/>
      <c r="XEY9"/>
      <c r="XEZ9"/>
      <c r="XFA9"/>
      <c r="XFB9"/>
      <c r="XFC9"/>
      <c r="XFD9"/>
    </row>
    <row r="10" s="1" customFormat="1" ht="47" customHeight="1" spans="1:28 16375:16384">
      <c r="A10" s="91"/>
      <c r="B10" s="91"/>
      <c r="C10" s="92"/>
      <c r="D10" s="91"/>
      <c r="E10" s="97" t="s">
        <v>415</v>
      </c>
      <c r="F10" s="91">
        <v>1.5</v>
      </c>
      <c r="G10" s="96" t="s">
        <v>125</v>
      </c>
      <c r="H10" s="94">
        <v>0.5</v>
      </c>
      <c r="I10" s="27">
        <f>[1]资金项目管理!F5</f>
        <v>0</v>
      </c>
      <c r="J10" s="27"/>
      <c r="K10" s="27">
        <f>[1]资金项目管理!G5</f>
        <v>0</v>
      </c>
      <c r="L10" s="22">
        <v>9.2</v>
      </c>
      <c r="M10" s="95">
        <v>0.5</v>
      </c>
      <c r="N10" s="23">
        <f t="shared" si="0"/>
        <v>-8.7</v>
      </c>
      <c r="O10" s="100" t="s">
        <v>126</v>
      </c>
      <c r="P10" s="2"/>
      <c r="Q10" s="2"/>
      <c r="R10" s="2"/>
      <c r="S10" s="2"/>
      <c r="T10" s="2"/>
      <c r="U10" s="2"/>
      <c r="XEU10"/>
      <c r="XEV10"/>
      <c r="XEW10"/>
      <c r="XEX10"/>
      <c r="XEY10"/>
      <c r="XEZ10"/>
      <c r="XFA10"/>
      <c r="XFB10"/>
      <c r="XFC10"/>
      <c r="XFD10"/>
    </row>
    <row r="11" s="1" customFormat="1" ht="28" spans="1:28 16375:16384">
      <c r="A11" s="91"/>
      <c r="B11" s="91"/>
      <c r="C11" s="92"/>
      <c r="D11" s="91"/>
      <c r="E11" s="97"/>
      <c r="F11" s="91"/>
      <c r="G11" s="101" t="s">
        <v>127</v>
      </c>
      <c r="H11" s="94">
        <v>0.5</v>
      </c>
      <c r="I11" s="254" t="s">
        <v>414</v>
      </c>
      <c r="J11" s="21"/>
      <c r="K11" s="21" t="s">
        <v>414</v>
      </c>
      <c r="L11" s="22">
        <v>3</v>
      </c>
      <c r="M11" s="95">
        <v>0.5</v>
      </c>
      <c r="N11" s="23">
        <f t="shared" si="0"/>
        <v>-2.5</v>
      </c>
      <c r="O11" s="96" t="s">
        <v>128</v>
      </c>
      <c r="XEU11"/>
      <c r="XEV11"/>
      <c r="XEW11"/>
      <c r="XEX11"/>
      <c r="XEY11"/>
      <c r="XEZ11"/>
      <c r="XFA11"/>
      <c r="XFB11"/>
      <c r="XFC11"/>
      <c r="XFD11"/>
    </row>
    <row r="12" s="1" customFormat="1" ht="49" customHeight="1" spans="1:28 16375:16384">
      <c r="A12" s="91"/>
      <c r="B12" s="91"/>
      <c r="C12" s="92"/>
      <c r="D12" s="91"/>
      <c r="E12" s="97"/>
      <c r="F12" s="91"/>
      <c r="G12" s="101" t="s">
        <v>129</v>
      </c>
      <c r="H12" s="94">
        <v>0.5</v>
      </c>
      <c r="I12" s="254" t="s">
        <v>414</v>
      </c>
      <c r="J12" s="21"/>
      <c r="K12" s="21" t="s">
        <v>414</v>
      </c>
      <c r="L12" s="22">
        <v>3</v>
      </c>
      <c r="M12" s="95">
        <v>0.5</v>
      </c>
      <c r="N12" s="23">
        <f t="shared" si="0"/>
        <v>-2.5</v>
      </c>
      <c r="O12" s="96" t="s">
        <v>130</v>
      </c>
      <c r="P12" s="2"/>
      <c r="Q12" s="2"/>
      <c r="R12" s="2"/>
      <c r="XEU12"/>
      <c r="XEV12"/>
      <c r="XEW12"/>
      <c r="XEX12"/>
      <c r="XEY12"/>
      <c r="XEZ12"/>
      <c r="XFA12"/>
      <c r="XFB12"/>
      <c r="XFC12"/>
      <c r="XFD12"/>
    </row>
    <row r="13" s="1" customFormat="1" spans="1:28 16375:16384">
      <c r="A13" s="91"/>
      <c r="B13" s="91"/>
      <c r="C13" s="92" t="s">
        <v>416</v>
      </c>
      <c r="D13" s="91">
        <v>6</v>
      </c>
      <c r="E13" s="102" t="s">
        <v>417</v>
      </c>
      <c r="F13" s="91">
        <v>3</v>
      </c>
      <c r="G13" s="96" t="s">
        <v>246</v>
      </c>
      <c r="H13" s="94">
        <v>2</v>
      </c>
      <c r="I13" s="254" t="s">
        <v>414</v>
      </c>
      <c r="J13" s="21"/>
      <c r="K13" s="21" t="s">
        <v>414</v>
      </c>
      <c r="L13" s="22">
        <v>3</v>
      </c>
      <c r="M13" s="95">
        <v>2</v>
      </c>
      <c r="N13" s="23">
        <f t="shared" si="0"/>
        <v>-1</v>
      </c>
      <c r="O13" s="96" t="s">
        <v>134</v>
      </c>
      <c r="XEU13"/>
      <c r="XEV13"/>
      <c r="XEW13"/>
      <c r="XEX13"/>
      <c r="XEY13"/>
      <c r="XEZ13"/>
      <c r="XFA13"/>
      <c r="XFB13"/>
      <c r="XFC13"/>
      <c r="XFD13"/>
    </row>
    <row r="14" s="1" customFormat="1" ht="28" spans="1:28 16375:16384">
      <c r="A14" s="91"/>
      <c r="B14" s="91"/>
      <c r="C14" s="92"/>
      <c r="D14" s="91"/>
      <c r="E14" s="97"/>
      <c r="F14" s="91"/>
      <c r="G14" s="101" t="s">
        <v>247</v>
      </c>
      <c r="H14" s="94">
        <v>1</v>
      </c>
      <c r="I14" s="21" t="s">
        <v>418</v>
      </c>
      <c r="J14" s="23" t="e">
        <f>[1]产出指标!E3</f>
        <v>#REF!</v>
      </c>
      <c r="K14" s="23" t="e">
        <f>[1]产出指标!F3</f>
        <v>#REF!</v>
      </c>
      <c r="L14" s="22">
        <v>12</v>
      </c>
      <c r="M14" s="95">
        <v>1</v>
      </c>
      <c r="N14" s="23">
        <f t="shared" si="0"/>
        <v>-11</v>
      </c>
      <c r="O14" s="101" t="s">
        <v>136</v>
      </c>
      <c r="P14" s="2"/>
      <c r="Q14" s="2"/>
      <c r="R14" s="2"/>
      <c r="S14" s="2"/>
      <c r="T14" s="2"/>
      <c r="U14" s="2"/>
      <c r="V14" s="2"/>
      <c r="W14" s="2"/>
      <c r="X14" s="2"/>
      <c r="Y14" s="2"/>
      <c r="Z14" s="2"/>
      <c r="AA14" s="2"/>
      <c r="AB14" s="2"/>
      <c r="XEU14"/>
      <c r="XEV14"/>
      <c r="XEW14"/>
      <c r="XEX14"/>
      <c r="XEY14"/>
      <c r="XEZ14"/>
      <c r="XFA14"/>
      <c r="XFB14"/>
      <c r="XFC14"/>
      <c r="XFD14"/>
    </row>
    <row r="15" s="1" customFormat="1" ht="42" spans="1:28 16375:16384">
      <c r="A15" s="91"/>
      <c r="B15" s="91"/>
      <c r="C15" s="92"/>
      <c r="D15" s="91"/>
      <c r="E15" s="102" t="s">
        <v>419</v>
      </c>
      <c r="F15" s="91">
        <v>3</v>
      </c>
      <c r="G15" s="98" t="s">
        <v>138</v>
      </c>
      <c r="H15" s="94">
        <v>1</v>
      </c>
      <c r="I15" s="21" t="s">
        <v>418</v>
      </c>
      <c r="J15" s="23" t="e">
        <f>[1]产出指标!E4</f>
        <v>#REF!</v>
      </c>
      <c r="K15" s="23" t="e">
        <f>[1]产出指标!F4</f>
        <v>#REF!</v>
      </c>
      <c r="L15" s="22">
        <v>1.5</v>
      </c>
      <c r="M15" s="95">
        <v>1</v>
      </c>
      <c r="N15" s="23">
        <f t="shared" si="0"/>
        <v>-0.5</v>
      </c>
      <c r="O15" s="96" t="s">
        <v>139</v>
      </c>
      <c r="P15" s="2"/>
      <c r="Q15" s="2"/>
      <c r="R15" s="2"/>
      <c r="S15" s="2"/>
      <c r="T15" s="2"/>
      <c r="U15" s="2"/>
      <c r="V15" s="2"/>
      <c r="W15" s="2"/>
      <c r="X15" s="2"/>
      <c r="Y15" s="2"/>
      <c r="Z15" s="2"/>
      <c r="AA15" s="2"/>
      <c r="AB15" s="2"/>
      <c r="XEU15"/>
      <c r="XEV15"/>
      <c r="XEW15"/>
      <c r="XEX15"/>
      <c r="XEY15"/>
      <c r="XEZ15"/>
      <c r="XFA15"/>
      <c r="XFB15"/>
      <c r="XFC15"/>
      <c r="XFD15"/>
    </row>
    <row r="16" s="1" customFormat="1" ht="36" customHeight="1" spans="1:28 16375:16384">
      <c r="A16" s="91"/>
      <c r="B16" s="91"/>
      <c r="C16" s="92"/>
      <c r="D16" s="91"/>
      <c r="E16" s="97"/>
      <c r="F16" s="91"/>
      <c r="G16" s="103" t="s">
        <v>140</v>
      </c>
      <c r="H16" s="94">
        <v>1</v>
      </c>
      <c r="I16" s="21" t="s">
        <v>418</v>
      </c>
      <c r="J16" s="23" t="e">
        <f>[1]产出指标!E5</f>
        <v>#REF!</v>
      </c>
      <c r="K16" s="23" t="e">
        <f>[1]产出指标!F5</f>
        <v>#REF!</v>
      </c>
      <c r="L16" s="22">
        <v>2.7</v>
      </c>
      <c r="M16" s="95">
        <v>1</v>
      </c>
      <c r="N16" s="23">
        <f t="shared" si="0"/>
        <v>-1.7</v>
      </c>
      <c r="O16" s="101" t="s">
        <v>141</v>
      </c>
      <c r="XEU16"/>
      <c r="XEV16"/>
      <c r="XEW16"/>
      <c r="XEX16"/>
      <c r="XEY16"/>
      <c r="XEZ16"/>
      <c r="XFA16"/>
      <c r="XFB16"/>
      <c r="XFC16"/>
      <c r="XFD16"/>
    </row>
    <row r="17" s="1" customFormat="1" ht="42" spans="1:16 16375:16384">
      <c r="A17" s="91"/>
      <c r="B17" s="91"/>
      <c r="C17" s="92"/>
      <c r="D17" s="91"/>
      <c r="E17" s="97"/>
      <c r="F17" s="91"/>
      <c r="G17" s="103" t="s">
        <v>142</v>
      </c>
      <c r="H17" s="94">
        <v>1</v>
      </c>
      <c r="I17" s="21" t="s">
        <v>418</v>
      </c>
      <c r="J17" s="23" t="e">
        <f>[1]产出指标!E6</f>
        <v>#REF!</v>
      </c>
      <c r="K17" s="23" t="e">
        <f>[1]产出指标!F6</f>
        <v>#REF!</v>
      </c>
      <c r="L17" s="22">
        <v>3</v>
      </c>
      <c r="M17" s="95">
        <v>1</v>
      </c>
      <c r="N17" s="23">
        <f t="shared" si="0"/>
        <v>-2</v>
      </c>
      <c r="O17" s="101" t="s">
        <v>143</v>
      </c>
      <c r="XEU17"/>
      <c r="XEV17"/>
      <c r="XEW17"/>
      <c r="XEX17"/>
      <c r="XEY17"/>
      <c r="XEZ17"/>
      <c r="XFA17"/>
      <c r="XFB17"/>
      <c r="XFC17"/>
      <c r="XFD17"/>
    </row>
    <row r="18" s="1" customFormat="1" ht="28" spans="1:16 16375:16384">
      <c r="A18" s="91"/>
      <c r="B18" s="91"/>
      <c r="C18" s="92" t="s">
        <v>420</v>
      </c>
      <c r="D18" s="91">
        <v>5</v>
      </c>
      <c r="E18" s="102" t="s">
        <v>421</v>
      </c>
      <c r="F18" s="91">
        <v>5</v>
      </c>
      <c r="G18" s="98" t="s">
        <v>146</v>
      </c>
      <c r="H18" s="94">
        <v>2</v>
      </c>
      <c r="I18" s="30" t="s">
        <v>422</v>
      </c>
      <c r="J18" s="30"/>
      <c r="K18" s="21" t="s">
        <v>414</v>
      </c>
      <c r="L18" s="22">
        <v>5</v>
      </c>
      <c r="M18" s="95">
        <v>1.4792</v>
      </c>
      <c r="N18" s="23">
        <f t="shared" si="0"/>
        <v>-3.5208</v>
      </c>
      <c r="O18" s="96" t="s">
        <v>148</v>
      </c>
      <c r="P18" s="32"/>
      <c r="XEU18"/>
      <c r="XEV18"/>
      <c r="XEW18"/>
      <c r="XEX18"/>
      <c r="XEY18"/>
      <c r="XEZ18"/>
      <c r="XFA18"/>
      <c r="XFB18"/>
      <c r="XFC18"/>
      <c r="XFD18"/>
    </row>
    <row r="19" s="1" customFormat="1" ht="46" customHeight="1" spans="1:16 16375:16384">
      <c r="A19" s="91"/>
      <c r="B19" s="91"/>
      <c r="C19" s="92"/>
      <c r="D19" s="91"/>
      <c r="E19" s="102"/>
      <c r="F19" s="91"/>
      <c r="G19" s="103" t="s">
        <v>149</v>
      </c>
      <c r="H19" s="94">
        <v>2</v>
      </c>
      <c r="I19" s="30" t="s">
        <v>423</v>
      </c>
      <c r="J19" s="30"/>
      <c r="K19" s="21" t="s">
        <v>414</v>
      </c>
      <c r="L19" s="22">
        <v>5</v>
      </c>
      <c r="M19" s="95">
        <v>1.4792</v>
      </c>
      <c r="N19" s="23">
        <f t="shared" si="0"/>
        <v>-3.5208</v>
      </c>
      <c r="O19" s="101" t="s">
        <v>150</v>
      </c>
      <c r="P19" s="32"/>
      <c r="XEU19"/>
      <c r="XEV19"/>
      <c r="XEW19"/>
      <c r="XEX19"/>
      <c r="XEY19"/>
      <c r="XEZ19"/>
      <c r="XFA19"/>
      <c r="XFB19"/>
      <c r="XFC19"/>
      <c r="XFD19"/>
    </row>
    <row r="20" s="1" customFormat="1" ht="28" spans="1:16 16375:16384">
      <c r="A20" s="91"/>
      <c r="B20" s="91"/>
      <c r="C20" s="92"/>
      <c r="D20" s="91"/>
      <c r="E20" s="102"/>
      <c r="F20" s="91"/>
      <c r="G20" s="103" t="s">
        <v>151</v>
      </c>
      <c r="H20" s="94">
        <v>1</v>
      </c>
      <c r="I20" s="30" t="s">
        <v>424</v>
      </c>
      <c r="J20" s="30"/>
      <c r="K20" s="21" t="s">
        <v>414</v>
      </c>
      <c r="L20" s="22">
        <v>5</v>
      </c>
      <c r="M20" s="95">
        <v>0.7396</v>
      </c>
      <c r="N20" s="23">
        <f t="shared" si="0"/>
        <v>-4.2604</v>
      </c>
      <c r="O20" s="101" t="s">
        <v>152</v>
      </c>
      <c r="P20" s="32"/>
      <c r="XEU20"/>
      <c r="XEV20"/>
      <c r="XEW20"/>
      <c r="XEX20"/>
      <c r="XEY20"/>
      <c r="XEZ20"/>
      <c r="XFA20"/>
      <c r="XFB20"/>
      <c r="XFC20"/>
      <c r="XFD20"/>
    </row>
    <row r="21" s="1" customFormat="1" ht="42" spans="1:16 16375:16384">
      <c r="A21" s="90" t="s">
        <v>425</v>
      </c>
      <c r="B21" s="91">
        <v>25</v>
      </c>
      <c r="C21" s="92" t="s">
        <v>426</v>
      </c>
      <c r="D21" s="91">
        <v>12</v>
      </c>
      <c r="E21" s="104" t="s">
        <v>427</v>
      </c>
      <c r="F21" s="91">
        <v>4</v>
      </c>
      <c r="G21" s="105" t="s">
        <v>156</v>
      </c>
      <c r="H21" s="94">
        <v>4</v>
      </c>
      <c r="I21" s="30" t="s">
        <v>428</v>
      </c>
      <c r="J21" s="30"/>
      <c r="K21" s="21" t="s">
        <v>414</v>
      </c>
      <c r="L21" s="22">
        <v>5</v>
      </c>
      <c r="M21" s="95">
        <v>3.4924</v>
      </c>
      <c r="N21" s="23">
        <f t="shared" si="0"/>
        <v>-1.5076</v>
      </c>
      <c r="O21" s="101" t="s">
        <v>157</v>
      </c>
      <c r="P21" s="32"/>
      <c r="XEU21"/>
      <c r="XEV21"/>
      <c r="XEW21"/>
      <c r="XEX21"/>
      <c r="XEY21"/>
      <c r="XEZ21"/>
      <c r="XFA21"/>
      <c r="XFB21"/>
      <c r="XFC21"/>
      <c r="XFD21"/>
    </row>
    <row r="22" s="1" customFormat="1" ht="42" spans="1:16 16375:16384">
      <c r="A22" s="91"/>
      <c r="B22" s="91"/>
      <c r="C22" s="92"/>
      <c r="D22" s="91"/>
      <c r="E22" s="104" t="s">
        <v>429</v>
      </c>
      <c r="F22" s="91">
        <v>4</v>
      </c>
      <c r="G22" s="98" t="s">
        <v>159</v>
      </c>
      <c r="H22" s="94">
        <v>4</v>
      </c>
      <c r="I22" s="30" t="s">
        <v>430</v>
      </c>
      <c r="J22" s="30"/>
      <c r="K22" s="21" t="s">
        <v>414</v>
      </c>
      <c r="L22" s="22">
        <v>5</v>
      </c>
      <c r="M22" s="106">
        <v>0.362</v>
      </c>
      <c r="N22" s="23">
        <f t="shared" si="0"/>
        <v>-4.638</v>
      </c>
      <c r="O22" s="101" t="s">
        <v>160</v>
      </c>
      <c r="P22" s="32"/>
      <c r="XEU22"/>
      <c r="XEV22"/>
      <c r="XEW22"/>
      <c r="XEX22"/>
      <c r="XEY22"/>
      <c r="XEZ22"/>
      <c r="XFA22"/>
      <c r="XFB22"/>
      <c r="XFC22"/>
      <c r="XFD22"/>
    </row>
    <row r="23" s="1" customFormat="1" ht="70" customHeight="1" spans="1:16 16375:16384">
      <c r="A23" s="91"/>
      <c r="B23" s="91"/>
      <c r="C23" s="92"/>
      <c r="D23" s="91"/>
      <c r="E23" s="92" t="s">
        <v>431</v>
      </c>
      <c r="F23" s="91">
        <v>4</v>
      </c>
      <c r="G23" s="105" t="s">
        <v>162</v>
      </c>
      <c r="H23" s="94">
        <v>1</v>
      </c>
      <c r="I23" s="21" t="s">
        <v>432</v>
      </c>
      <c r="J23" s="35">
        <v>0.9</v>
      </c>
      <c r="K23" s="35"/>
      <c r="L23" s="22">
        <v>5</v>
      </c>
      <c r="M23" s="95">
        <v>0.8</v>
      </c>
      <c r="N23" s="23">
        <f t="shared" si="0"/>
        <v>-4.2</v>
      </c>
      <c r="O23" s="101" t="s">
        <v>163</v>
      </c>
      <c r="XEU23"/>
      <c r="XEV23"/>
      <c r="XEW23"/>
      <c r="XEX23"/>
      <c r="XEY23"/>
      <c r="XEZ23"/>
      <c r="XFA23"/>
      <c r="XFB23"/>
      <c r="XFC23"/>
      <c r="XFD23"/>
    </row>
    <row r="24" s="1" customFormat="1" ht="28" spans="1:16 16375:16384">
      <c r="A24" s="91"/>
      <c r="B24" s="91"/>
      <c r="C24" s="92"/>
      <c r="D24" s="91"/>
      <c r="E24" s="97"/>
      <c r="F24" s="91"/>
      <c r="G24" s="103" t="s">
        <v>164</v>
      </c>
      <c r="H24" s="94">
        <v>1</v>
      </c>
      <c r="I24" s="21" t="s">
        <v>432</v>
      </c>
      <c r="J24" s="35">
        <v>0.9</v>
      </c>
      <c r="K24" s="35"/>
      <c r="L24" s="22">
        <v>5</v>
      </c>
      <c r="M24" s="95">
        <v>0.8</v>
      </c>
      <c r="N24" s="23">
        <f t="shared" si="0"/>
        <v>-4.2</v>
      </c>
      <c r="O24" s="101" t="s">
        <v>165</v>
      </c>
      <c r="XEU24"/>
      <c r="XEV24"/>
      <c r="XEW24"/>
      <c r="XEX24"/>
      <c r="XEY24"/>
      <c r="XEZ24"/>
      <c r="XFA24"/>
      <c r="XFB24"/>
      <c r="XFC24"/>
      <c r="XFD24"/>
    </row>
    <row r="25" s="1" customFormat="1" ht="42" spans="1:16 16375:16384">
      <c r="A25" s="91"/>
      <c r="B25" s="91"/>
      <c r="C25" s="92"/>
      <c r="D25" s="91"/>
      <c r="E25" s="97"/>
      <c r="F25" s="91"/>
      <c r="G25" s="103" t="s">
        <v>166</v>
      </c>
      <c r="H25" s="94">
        <v>1</v>
      </c>
      <c r="I25" s="21"/>
      <c r="J25" s="21"/>
      <c r="K25" s="21"/>
      <c r="L25" s="22">
        <v>94.4</v>
      </c>
      <c r="M25" s="95">
        <v>0.8</v>
      </c>
      <c r="N25" s="23">
        <f>SUM(N6:N24)</f>
        <v>-75.2476</v>
      </c>
      <c r="O25" s="101" t="s">
        <v>167</v>
      </c>
      <c r="XEU25"/>
      <c r="XEV25"/>
      <c r="XEW25"/>
      <c r="XEX25"/>
      <c r="XEY25"/>
      <c r="XEZ25"/>
      <c r="XFA25"/>
      <c r="XFB25"/>
      <c r="XFC25"/>
      <c r="XFD25"/>
    </row>
    <row r="26" s="1" customFormat="1" ht="28" spans="1:16 16375:16384">
      <c r="A26" s="91"/>
      <c r="B26" s="91"/>
      <c r="C26" s="92"/>
      <c r="D26" s="91"/>
      <c r="E26" s="97"/>
      <c r="F26" s="91"/>
      <c r="G26" s="98" t="s">
        <v>168</v>
      </c>
      <c r="H26" s="94">
        <v>1</v>
      </c>
      <c r="I26" s="21"/>
      <c r="J26" s="21"/>
      <c r="K26" s="21"/>
      <c r="L26" s="21"/>
      <c r="M26" s="95">
        <v>1</v>
      </c>
      <c r="N26" s="23"/>
      <c r="O26" s="101" t="s">
        <v>169</v>
      </c>
      <c r="XEU26"/>
      <c r="XEV26"/>
      <c r="XEW26"/>
      <c r="XEX26"/>
      <c r="XEY26"/>
      <c r="XEZ26"/>
      <c r="XFA26"/>
      <c r="XFB26"/>
      <c r="XFC26"/>
      <c r="XFD26"/>
    </row>
    <row r="27" s="1" customFormat="1" ht="59" customHeight="1" spans="1:16 16375:16384">
      <c r="A27" s="91"/>
      <c r="B27" s="91"/>
      <c r="C27" s="92" t="s">
        <v>433</v>
      </c>
      <c r="D27" s="91">
        <v>10</v>
      </c>
      <c r="E27" s="102" t="s">
        <v>434</v>
      </c>
      <c r="F27" s="91">
        <v>3</v>
      </c>
      <c r="G27" s="98" t="s">
        <v>172</v>
      </c>
      <c r="H27" s="94">
        <v>1</v>
      </c>
      <c r="I27" s="21"/>
      <c r="J27" s="21"/>
      <c r="K27" s="21"/>
      <c r="L27" s="21"/>
      <c r="M27" s="95">
        <v>0.8</v>
      </c>
      <c r="N27" s="23"/>
      <c r="O27" s="101" t="s">
        <v>173</v>
      </c>
      <c r="XEU27"/>
      <c r="XEV27"/>
      <c r="XEW27"/>
      <c r="XEX27"/>
      <c r="XEY27"/>
      <c r="XEZ27"/>
      <c r="XFA27"/>
      <c r="XFB27"/>
      <c r="XFC27"/>
      <c r="XFD27"/>
    </row>
    <row r="28" s="1" customFormat="1" ht="28" spans="1:16 16375:16384">
      <c r="A28" s="91"/>
      <c r="B28" s="91"/>
      <c r="C28" s="92"/>
      <c r="D28" s="91"/>
      <c r="E28" s="97"/>
      <c r="F28" s="91"/>
      <c r="G28" s="103" t="s">
        <v>174</v>
      </c>
      <c r="H28" s="94">
        <v>1</v>
      </c>
      <c r="I28" s="21"/>
      <c r="J28" s="21"/>
      <c r="K28" s="21"/>
      <c r="L28" s="21"/>
      <c r="M28" s="95">
        <v>0.8</v>
      </c>
      <c r="N28" s="23"/>
      <c r="O28" s="101" t="s">
        <v>175</v>
      </c>
      <c r="XEU28"/>
      <c r="XEV28"/>
      <c r="XEW28"/>
      <c r="XEX28"/>
      <c r="XEY28"/>
      <c r="XEZ28"/>
      <c r="XFA28"/>
      <c r="XFB28"/>
      <c r="XFC28"/>
      <c r="XFD28"/>
    </row>
    <row r="29" s="1" customFormat="1" ht="28" spans="1:16 16375:16384">
      <c r="A29" s="91"/>
      <c r="B29" s="91"/>
      <c r="C29" s="92"/>
      <c r="D29" s="91"/>
      <c r="E29" s="97"/>
      <c r="F29" s="91"/>
      <c r="G29" s="103" t="s">
        <v>176</v>
      </c>
      <c r="H29" s="94">
        <v>1</v>
      </c>
      <c r="I29" s="21"/>
      <c r="J29" s="21"/>
      <c r="K29" s="21"/>
      <c r="L29" s="21"/>
      <c r="M29" s="95">
        <v>1</v>
      </c>
      <c r="N29" s="23"/>
      <c r="O29" s="101" t="s">
        <v>177</v>
      </c>
      <c r="XEU29"/>
      <c r="XEV29"/>
      <c r="XEW29"/>
      <c r="XEX29"/>
      <c r="XEY29"/>
      <c r="XEZ29"/>
      <c r="XFA29"/>
      <c r="XFB29"/>
      <c r="XFC29"/>
      <c r="XFD29"/>
    </row>
    <row r="30" s="1" customFormat="1" ht="28" spans="1:16 16375:16384">
      <c r="A30" s="91"/>
      <c r="B30" s="91"/>
      <c r="C30" s="92"/>
      <c r="D30" s="91"/>
      <c r="E30" s="102" t="s">
        <v>435</v>
      </c>
      <c r="F30" s="91">
        <v>5</v>
      </c>
      <c r="G30" s="98" t="s">
        <v>179</v>
      </c>
      <c r="H30" s="94">
        <v>1</v>
      </c>
      <c r="I30" s="21"/>
      <c r="J30" s="21"/>
      <c r="K30" s="21"/>
      <c r="L30" s="21"/>
      <c r="M30" s="107">
        <v>0.8</v>
      </c>
      <c r="N30" s="23"/>
      <c r="O30" s="101" t="s">
        <v>180</v>
      </c>
      <c r="XEU30"/>
      <c r="XEV30"/>
      <c r="XEW30"/>
      <c r="XEX30"/>
      <c r="XEY30"/>
      <c r="XEZ30"/>
      <c r="XFA30"/>
      <c r="XFB30"/>
      <c r="XFC30"/>
      <c r="XFD30"/>
    </row>
    <row r="31" s="1" customFormat="1" ht="28" spans="1:16 16375:16384">
      <c r="A31" s="91"/>
      <c r="B31" s="91"/>
      <c r="C31" s="92"/>
      <c r="D31" s="91"/>
      <c r="E31" s="97"/>
      <c r="F31" s="91"/>
      <c r="G31" s="103" t="s">
        <v>181</v>
      </c>
      <c r="H31" s="94">
        <v>1</v>
      </c>
      <c r="I31" s="21"/>
      <c r="J31" s="21"/>
      <c r="K31" s="21"/>
      <c r="L31" s="21"/>
      <c r="M31" s="95">
        <v>0.8</v>
      </c>
      <c r="N31" s="23"/>
      <c r="O31" s="101" t="s">
        <v>182</v>
      </c>
      <c r="XEU31"/>
      <c r="XEV31"/>
      <c r="XEW31"/>
      <c r="XEX31"/>
      <c r="XEY31"/>
      <c r="XEZ31"/>
      <c r="XFA31"/>
      <c r="XFB31"/>
      <c r="XFC31"/>
      <c r="XFD31"/>
    </row>
    <row r="32" s="1" customFormat="1" ht="56" spans="1:16 16375:16384">
      <c r="A32" s="91"/>
      <c r="B32" s="91"/>
      <c r="C32" s="92"/>
      <c r="D32" s="91"/>
      <c r="E32" s="97"/>
      <c r="F32" s="91"/>
      <c r="G32" s="103" t="s">
        <v>183</v>
      </c>
      <c r="H32" s="94">
        <v>1</v>
      </c>
      <c r="I32" s="21"/>
      <c r="J32" s="21"/>
      <c r="K32" s="21"/>
      <c r="L32" s="21"/>
      <c r="M32" s="95">
        <v>0.8</v>
      </c>
      <c r="N32" s="23"/>
      <c r="O32" s="101" t="s">
        <v>184</v>
      </c>
      <c r="XEU32"/>
      <c r="XEV32"/>
      <c r="XEW32"/>
      <c r="XEX32"/>
      <c r="XEY32"/>
      <c r="XEZ32"/>
      <c r="XFA32"/>
      <c r="XFB32"/>
      <c r="XFC32"/>
      <c r="XFD32"/>
    </row>
    <row r="33" s="1" customFormat="1" ht="57" customHeight="1" spans="1:15 16375:16384">
      <c r="A33" s="91"/>
      <c r="B33" s="91"/>
      <c r="C33" s="92"/>
      <c r="D33" s="91"/>
      <c r="E33" s="97"/>
      <c r="F33" s="91"/>
      <c r="G33" s="103" t="s">
        <v>185</v>
      </c>
      <c r="H33" s="94">
        <v>1</v>
      </c>
      <c r="I33" s="21"/>
      <c r="J33" s="21"/>
      <c r="K33" s="21"/>
      <c r="L33" s="21"/>
      <c r="M33" s="95">
        <v>1</v>
      </c>
      <c r="N33" s="23"/>
      <c r="O33" s="101" t="s">
        <v>186</v>
      </c>
      <c r="XEU33"/>
      <c r="XEV33"/>
      <c r="XEW33"/>
      <c r="XEX33"/>
      <c r="XEY33"/>
      <c r="XEZ33"/>
      <c r="XFA33"/>
      <c r="XFB33"/>
      <c r="XFC33"/>
      <c r="XFD33"/>
    </row>
    <row r="34" s="1" customFormat="1" ht="42" spans="1:15 16375:16384">
      <c r="A34" s="91"/>
      <c r="B34" s="91"/>
      <c r="C34" s="92"/>
      <c r="D34" s="91"/>
      <c r="E34" s="97"/>
      <c r="F34" s="91"/>
      <c r="G34" s="103" t="s">
        <v>187</v>
      </c>
      <c r="H34" s="94">
        <v>1</v>
      </c>
      <c r="I34" s="21"/>
      <c r="J34" s="21"/>
      <c r="K34" s="21"/>
      <c r="L34" s="21"/>
      <c r="M34" s="95">
        <v>1</v>
      </c>
      <c r="N34" s="23"/>
      <c r="O34" s="101" t="s">
        <v>188</v>
      </c>
      <c r="XEU34"/>
      <c r="XEV34"/>
      <c r="XEW34"/>
      <c r="XEX34"/>
      <c r="XEY34"/>
      <c r="XEZ34"/>
      <c r="XFA34"/>
      <c r="XFB34"/>
      <c r="XFC34"/>
      <c r="XFD34"/>
    </row>
    <row r="35" s="1" customFormat="1" ht="35" customHeight="1" spans="1:15 16375:16384">
      <c r="A35" s="91"/>
      <c r="B35" s="91"/>
      <c r="C35" s="92"/>
      <c r="D35" s="91"/>
      <c r="E35" s="104" t="s">
        <v>436</v>
      </c>
      <c r="F35" s="91">
        <v>2</v>
      </c>
      <c r="G35" s="103" t="s">
        <v>190</v>
      </c>
      <c r="H35" s="94">
        <v>1</v>
      </c>
      <c r="I35" s="21"/>
      <c r="J35" s="21"/>
      <c r="K35" s="21"/>
      <c r="L35" s="21"/>
      <c r="M35" s="95">
        <v>1</v>
      </c>
      <c r="N35" s="23"/>
      <c r="O35" s="101" t="s">
        <v>191</v>
      </c>
      <c r="XEU35"/>
      <c r="XEV35"/>
      <c r="XEW35"/>
      <c r="XEX35"/>
      <c r="XEY35"/>
      <c r="XEZ35"/>
      <c r="XFA35"/>
      <c r="XFB35"/>
      <c r="XFC35"/>
      <c r="XFD35"/>
    </row>
    <row r="36" s="1" customFormat="1" spans="1:15 16375:16384">
      <c r="A36" s="91"/>
      <c r="B36" s="91"/>
      <c r="C36" s="92"/>
      <c r="D36" s="91"/>
      <c r="E36" s="108"/>
      <c r="F36" s="91"/>
      <c r="G36" s="103" t="s">
        <v>192</v>
      </c>
      <c r="H36" s="94">
        <v>1</v>
      </c>
      <c r="I36" s="21"/>
      <c r="J36" s="21"/>
      <c r="K36" s="21"/>
      <c r="L36" s="21"/>
      <c r="M36" s="95">
        <v>0.8</v>
      </c>
      <c r="N36" s="23"/>
      <c r="O36" s="101" t="s">
        <v>191</v>
      </c>
      <c r="XEU36"/>
      <c r="XEV36"/>
      <c r="XEW36"/>
      <c r="XEX36"/>
      <c r="XEY36"/>
      <c r="XEZ36"/>
      <c r="XFA36"/>
      <c r="XFB36"/>
      <c r="XFC36"/>
      <c r="XFD36"/>
    </row>
    <row r="37" s="1" customFormat="1" ht="28" spans="1:15 16375:16384">
      <c r="A37" s="91"/>
      <c r="B37" s="91"/>
      <c r="C37" s="92" t="s">
        <v>437</v>
      </c>
      <c r="D37" s="91">
        <v>3</v>
      </c>
      <c r="E37" s="102" t="s">
        <v>438</v>
      </c>
      <c r="F37" s="91">
        <v>1</v>
      </c>
      <c r="G37" s="105" t="s">
        <v>195</v>
      </c>
      <c r="H37" s="94">
        <v>1</v>
      </c>
      <c r="I37" s="21"/>
      <c r="J37" s="21"/>
      <c r="K37" s="21"/>
      <c r="L37" s="21"/>
      <c r="M37" s="95">
        <v>0.8</v>
      </c>
      <c r="N37" s="23"/>
      <c r="O37" s="109" t="s">
        <v>196</v>
      </c>
      <c r="XEU37"/>
      <c r="XEV37"/>
      <c r="XEW37"/>
      <c r="XEX37"/>
      <c r="XEY37"/>
      <c r="XEZ37"/>
      <c r="XFA37"/>
      <c r="XFB37"/>
      <c r="XFC37"/>
      <c r="XFD37"/>
    </row>
    <row r="38" s="1" customFormat="1" spans="1:15 16375:16384">
      <c r="A38" s="91"/>
      <c r="B38" s="91"/>
      <c r="C38" s="92"/>
      <c r="D38" s="91"/>
      <c r="E38" s="102" t="s">
        <v>439</v>
      </c>
      <c r="F38" s="91">
        <v>2</v>
      </c>
      <c r="G38" s="105" t="s">
        <v>198</v>
      </c>
      <c r="H38" s="94">
        <v>1</v>
      </c>
      <c r="I38" s="21"/>
      <c r="J38" s="21"/>
      <c r="K38" s="21"/>
      <c r="L38" s="21"/>
      <c r="M38" s="95">
        <v>0.8</v>
      </c>
      <c r="N38" s="23"/>
      <c r="O38" s="109" t="s">
        <v>199</v>
      </c>
      <c r="XEU38"/>
      <c r="XEV38"/>
      <c r="XEW38"/>
      <c r="XEX38"/>
      <c r="XEY38"/>
      <c r="XEZ38"/>
      <c r="XFA38"/>
      <c r="XFB38"/>
      <c r="XFC38"/>
      <c r="XFD38"/>
    </row>
    <row r="39" s="1" customFormat="1" ht="15" customHeight="1" spans="1:15 16375:16384">
      <c r="A39" s="91"/>
      <c r="B39" s="91"/>
      <c r="C39" s="92"/>
      <c r="D39" s="91"/>
      <c r="E39" s="102"/>
      <c r="F39" s="91"/>
      <c r="G39" s="105" t="s">
        <v>200</v>
      </c>
      <c r="H39" s="94">
        <v>1</v>
      </c>
      <c r="I39" s="21"/>
      <c r="J39" s="21"/>
      <c r="K39" s="21"/>
      <c r="L39" s="21"/>
      <c r="M39" s="95">
        <v>0.8</v>
      </c>
      <c r="N39" s="23"/>
      <c r="O39" s="109" t="s">
        <v>201</v>
      </c>
      <c r="XEU39"/>
      <c r="XEV39"/>
      <c r="XEW39"/>
      <c r="XEX39"/>
      <c r="XEY39"/>
      <c r="XEZ39"/>
      <c r="XFA39"/>
      <c r="XFB39"/>
      <c r="XFC39"/>
      <c r="XFD39"/>
    </row>
    <row r="40" s="1" customFormat="1" spans="1:15 16375:16384">
      <c r="A40" s="90" t="s">
        <v>440</v>
      </c>
      <c r="B40" s="91">
        <v>45</v>
      </c>
      <c r="C40" s="90" t="s">
        <v>441</v>
      </c>
      <c r="D40" s="91">
        <v>12</v>
      </c>
      <c r="E40" s="110" t="s">
        <v>254</v>
      </c>
      <c r="F40" s="91">
        <v>2</v>
      </c>
      <c r="G40" s="110" t="s">
        <v>296</v>
      </c>
      <c r="H40" s="94">
        <v>2</v>
      </c>
      <c r="I40" s="21"/>
      <c r="J40" s="21"/>
      <c r="K40" s="21"/>
      <c r="L40" s="21"/>
      <c r="M40" s="95">
        <v>1.6</v>
      </c>
      <c r="N40" s="23"/>
      <c r="O40" s="111" t="s">
        <v>207</v>
      </c>
      <c r="XEU40"/>
      <c r="XEV40"/>
      <c r="XEW40"/>
      <c r="XEX40"/>
      <c r="XEY40"/>
      <c r="XEZ40"/>
      <c r="XFA40"/>
      <c r="XFB40"/>
      <c r="XFC40"/>
      <c r="XFD40"/>
    </row>
    <row r="41" s="1" customFormat="1" spans="1:15 16375:16384">
      <c r="A41" s="91"/>
      <c r="B41" s="91"/>
      <c r="C41" s="91"/>
      <c r="D41" s="91"/>
      <c r="E41" s="110" t="s">
        <v>257</v>
      </c>
      <c r="F41" s="91">
        <v>2</v>
      </c>
      <c r="G41" s="110" t="s">
        <v>298</v>
      </c>
      <c r="H41" s="94">
        <v>2</v>
      </c>
      <c r="I41" s="21"/>
      <c r="J41" s="21"/>
      <c r="K41" s="21"/>
      <c r="L41" s="21"/>
      <c r="M41" s="95">
        <v>1.6</v>
      </c>
      <c r="N41" s="23"/>
      <c r="O41" s="112"/>
      <c r="XEU41"/>
      <c r="XEV41"/>
      <c r="XEW41"/>
      <c r="XEX41"/>
      <c r="XEY41"/>
      <c r="XEZ41"/>
      <c r="XFA41"/>
      <c r="XFB41"/>
      <c r="XFC41"/>
      <c r="XFD41"/>
    </row>
    <row r="42" s="1" customFormat="1" ht="18" customHeight="1" spans="1:15 16375:16384">
      <c r="A42" s="91"/>
      <c r="B42" s="91"/>
      <c r="C42" s="91"/>
      <c r="D42" s="91"/>
      <c r="E42" s="110" t="s">
        <v>208</v>
      </c>
      <c r="F42" s="91">
        <v>2</v>
      </c>
      <c r="G42" s="110" t="s">
        <v>259</v>
      </c>
      <c r="H42" s="94">
        <v>2</v>
      </c>
      <c r="I42" s="21"/>
      <c r="J42" s="21"/>
      <c r="K42" s="21"/>
      <c r="L42" s="21"/>
      <c r="M42" s="95">
        <v>0</v>
      </c>
      <c r="N42" s="23"/>
      <c r="O42" s="112"/>
      <c r="XEU42"/>
      <c r="XEV42"/>
      <c r="XEW42"/>
      <c r="XEX42"/>
      <c r="XEY42"/>
      <c r="XEZ42"/>
      <c r="XFA42"/>
      <c r="XFB42"/>
      <c r="XFC42"/>
      <c r="XFD42"/>
    </row>
    <row r="43" s="1" customFormat="1" spans="1:15 16375:16384">
      <c r="A43" s="91"/>
      <c r="B43" s="91"/>
      <c r="C43" s="91"/>
      <c r="D43" s="91"/>
      <c r="E43" s="110" t="s">
        <v>299</v>
      </c>
      <c r="F43" s="91">
        <v>2</v>
      </c>
      <c r="G43" s="110" t="s">
        <v>300</v>
      </c>
      <c r="H43" s="94">
        <v>2</v>
      </c>
      <c r="I43" s="21"/>
      <c r="J43" s="21"/>
      <c r="K43" s="21"/>
      <c r="L43" s="21"/>
      <c r="M43" s="95">
        <v>1.6</v>
      </c>
      <c r="N43" s="23"/>
      <c r="O43" s="112"/>
      <c r="XEU43"/>
      <c r="XEV43"/>
      <c r="XEW43"/>
      <c r="XEX43"/>
      <c r="XEY43"/>
      <c r="XEZ43"/>
      <c r="XFA43"/>
      <c r="XFB43"/>
      <c r="XFC43"/>
      <c r="XFD43"/>
    </row>
    <row r="44" s="1" customFormat="1" spans="1:15 16375:16384">
      <c r="A44" s="91"/>
      <c r="B44" s="91"/>
      <c r="C44" s="91"/>
      <c r="D44" s="91"/>
      <c r="E44" s="110" t="s">
        <v>301</v>
      </c>
      <c r="F44" s="91">
        <v>2</v>
      </c>
      <c r="G44" s="110" t="s">
        <v>302</v>
      </c>
      <c r="H44" s="94">
        <v>2</v>
      </c>
      <c r="I44" s="21"/>
      <c r="J44" s="21"/>
      <c r="K44" s="21"/>
      <c r="L44" s="21"/>
      <c r="M44" s="95">
        <v>1.6</v>
      </c>
      <c r="N44" s="23"/>
      <c r="O44" s="112"/>
      <c r="XEU44"/>
      <c r="XEV44"/>
      <c r="XEW44"/>
      <c r="XEX44"/>
      <c r="XEY44"/>
      <c r="XEZ44"/>
      <c r="XFA44"/>
      <c r="XFB44"/>
      <c r="XFC44"/>
      <c r="XFD44"/>
    </row>
    <row r="45" s="1" customFormat="1" spans="1:15 16375:16384">
      <c r="A45" s="91"/>
      <c r="B45" s="91"/>
      <c r="C45" s="91"/>
      <c r="D45" s="91"/>
      <c r="E45" s="110" t="s">
        <v>303</v>
      </c>
      <c r="F45" s="91">
        <v>2</v>
      </c>
      <c r="G45" s="110" t="s">
        <v>304</v>
      </c>
      <c r="H45" s="94">
        <v>2</v>
      </c>
      <c r="I45" s="21"/>
      <c r="J45" s="21"/>
      <c r="K45" s="21"/>
      <c r="L45" s="21"/>
      <c r="M45" s="95">
        <v>1.6</v>
      </c>
      <c r="N45" s="23"/>
      <c r="O45" s="112"/>
      <c r="XEU45"/>
      <c r="XEV45"/>
      <c r="XEW45"/>
      <c r="XEX45"/>
      <c r="XEY45"/>
      <c r="XEZ45"/>
      <c r="XFA45"/>
      <c r="XFB45"/>
      <c r="XFC45"/>
      <c r="XFD45"/>
    </row>
    <row r="46" s="1" customFormat="1" ht="79" customHeight="1" spans="1:15 16375:16384">
      <c r="A46" s="91"/>
      <c r="B46" s="91"/>
      <c r="C46" s="104" t="s">
        <v>442</v>
      </c>
      <c r="D46" s="108">
        <v>16</v>
      </c>
      <c r="E46" s="113" t="s">
        <v>305</v>
      </c>
      <c r="F46" s="91">
        <v>16</v>
      </c>
      <c r="G46" s="114" t="s">
        <v>212</v>
      </c>
      <c r="H46" s="115">
        <v>16</v>
      </c>
      <c r="I46" s="21"/>
      <c r="J46" s="21"/>
      <c r="K46" s="21"/>
      <c r="L46" s="21"/>
      <c r="M46" s="106">
        <v>12.8</v>
      </c>
      <c r="N46" s="23"/>
      <c r="O46" s="116" t="s">
        <v>214</v>
      </c>
      <c r="XEU46"/>
      <c r="XEV46"/>
      <c r="XEW46"/>
      <c r="XEX46"/>
      <c r="XEY46"/>
      <c r="XEZ46"/>
      <c r="XFA46"/>
      <c r="XFB46"/>
      <c r="XFC46"/>
      <c r="XFD46"/>
    </row>
    <row r="47" s="1" customFormat="1" ht="70" spans="1:15 16375:16384">
      <c r="A47" s="91"/>
      <c r="B47" s="91"/>
      <c r="C47" s="104" t="s">
        <v>443</v>
      </c>
      <c r="D47" s="104">
        <v>12</v>
      </c>
      <c r="E47" s="104" t="s">
        <v>444</v>
      </c>
      <c r="F47" s="108">
        <v>12</v>
      </c>
      <c r="G47" s="110" t="s">
        <v>267</v>
      </c>
      <c r="H47" s="108">
        <v>12</v>
      </c>
      <c r="I47" s="13"/>
      <c r="J47" s="13"/>
      <c r="K47" s="13"/>
      <c r="L47" s="13"/>
      <c r="M47" s="95">
        <v>9.6</v>
      </c>
      <c r="N47" s="13"/>
      <c r="O47" s="116" t="s">
        <v>218</v>
      </c>
      <c r="XEU47"/>
      <c r="XEV47"/>
      <c r="XEW47"/>
      <c r="XEX47"/>
      <c r="XEY47"/>
      <c r="XEZ47"/>
      <c r="XFA47"/>
      <c r="XFB47"/>
      <c r="XFC47"/>
      <c r="XFD47"/>
    </row>
    <row r="48" s="1" customFormat="1" ht="78" customHeight="1" spans="1:15 16375:16384">
      <c r="A48" s="91"/>
      <c r="B48" s="91"/>
      <c r="C48" s="104" t="s">
        <v>445</v>
      </c>
      <c r="D48" s="108">
        <v>5</v>
      </c>
      <c r="E48" s="117" t="s">
        <v>446</v>
      </c>
      <c r="F48" s="94">
        <v>5</v>
      </c>
      <c r="G48" s="105" t="s">
        <v>308</v>
      </c>
      <c r="H48" s="94">
        <v>5</v>
      </c>
      <c r="I48" s="13"/>
      <c r="J48" s="13"/>
      <c r="K48" s="13"/>
      <c r="L48" s="13"/>
      <c r="M48" s="95">
        <v>5</v>
      </c>
      <c r="N48" s="13"/>
      <c r="O48" s="101" t="s">
        <v>222</v>
      </c>
      <c r="XEU48"/>
      <c r="XEV48"/>
      <c r="XEW48"/>
      <c r="XEX48"/>
      <c r="XEY48"/>
      <c r="XEZ48"/>
      <c r="XFA48"/>
      <c r="XFB48"/>
      <c r="XFC48"/>
      <c r="XFD48"/>
    </row>
    <row r="49" s="1" customFormat="1" ht="28" spans="1:15 16375:16384">
      <c r="A49" s="90" t="s">
        <v>447</v>
      </c>
      <c r="B49" s="91">
        <v>15</v>
      </c>
      <c r="C49" s="90" t="s">
        <v>448</v>
      </c>
      <c r="D49" s="91">
        <v>12</v>
      </c>
      <c r="E49" s="117" t="s">
        <v>449</v>
      </c>
      <c r="F49" s="94">
        <v>4</v>
      </c>
      <c r="G49" s="105" t="s">
        <v>226</v>
      </c>
      <c r="H49" s="115">
        <v>4</v>
      </c>
      <c r="I49" s="13"/>
      <c r="J49" s="13"/>
      <c r="K49" s="13"/>
      <c r="L49" s="13"/>
      <c r="M49" s="95">
        <v>3.2</v>
      </c>
      <c r="N49" s="13"/>
      <c r="O49" s="116" t="s">
        <v>227</v>
      </c>
      <c r="XEU49"/>
      <c r="XEV49"/>
      <c r="XEW49"/>
      <c r="XEX49"/>
      <c r="XEY49"/>
      <c r="XEZ49"/>
      <c r="XFA49"/>
      <c r="XFB49"/>
      <c r="XFC49"/>
      <c r="XFD49"/>
    </row>
    <row r="50" s="1" customFormat="1" ht="28" spans="1:15 16375:16384">
      <c r="A50" s="91"/>
      <c r="B50" s="91"/>
      <c r="C50" s="91"/>
      <c r="D50" s="91"/>
      <c r="E50" s="117" t="s">
        <v>450</v>
      </c>
      <c r="F50" s="94">
        <v>4</v>
      </c>
      <c r="G50" s="105" t="s">
        <v>229</v>
      </c>
      <c r="H50" s="94">
        <v>4</v>
      </c>
      <c r="I50" s="13"/>
      <c r="J50" s="13"/>
      <c r="K50" s="13"/>
      <c r="L50" s="13"/>
      <c r="M50" s="95">
        <v>3.2</v>
      </c>
      <c r="N50" s="13"/>
      <c r="O50" s="101" t="s">
        <v>230</v>
      </c>
      <c r="XEU50"/>
      <c r="XEV50"/>
      <c r="XEW50"/>
      <c r="XEX50"/>
      <c r="XEY50"/>
      <c r="XEZ50"/>
      <c r="XFA50"/>
      <c r="XFB50"/>
      <c r="XFC50"/>
      <c r="XFD50"/>
    </row>
    <row r="51" s="1" customFormat="1" ht="38" customHeight="1" spans="1:15 16375:16384">
      <c r="A51" s="91"/>
      <c r="B51" s="91"/>
      <c r="C51" s="91"/>
      <c r="D51" s="91"/>
      <c r="E51" s="117" t="s">
        <v>451</v>
      </c>
      <c r="F51" s="94">
        <v>4</v>
      </c>
      <c r="G51" s="105" t="s">
        <v>232</v>
      </c>
      <c r="H51" s="94">
        <v>4</v>
      </c>
      <c r="I51" s="13"/>
      <c r="J51" s="13"/>
      <c r="K51" s="13"/>
      <c r="L51" s="13"/>
      <c r="M51" s="95">
        <v>3.2</v>
      </c>
      <c r="N51" s="13"/>
      <c r="O51" s="101" t="s">
        <v>233</v>
      </c>
      <c r="XEU51"/>
      <c r="XEV51"/>
      <c r="XEW51"/>
      <c r="XEX51"/>
      <c r="XEY51"/>
      <c r="XEZ51"/>
      <c r="XFA51"/>
      <c r="XFB51"/>
      <c r="XFC51"/>
      <c r="XFD51"/>
    </row>
    <row r="52" s="1" customFormat="1" ht="19" customHeight="1" spans="1:15 16375:16384">
      <c r="A52" s="91"/>
      <c r="B52" s="91"/>
      <c r="C52" s="118" t="s">
        <v>452</v>
      </c>
      <c r="D52" s="91">
        <v>3</v>
      </c>
      <c r="E52" s="118" t="s">
        <v>452</v>
      </c>
      <c r="F52" s="91">
        <v>3</v>
      </c>
      <c r="G52" s="103" t="s">
        <v>235</v>
      </c>
      <c r="H52" s="94">
        <v>1.5</v>
      </c>
      <c r="I52" s="13"/>
      <c r="J52" s="13"/>
      <c r="K52" s="13"/>
      <c r="L52" s="13"/>
      <c r="M52" s="95">
        <v>1.5</v>
      </c>
      <c r="N52" s="13"/>
      <c r="O52" s="116" t="s">
        <v>236</v>
      </c>
      <c r="XEU52"/>
      <c r="XEV52"/>
      <c r="XEW52"/>
      <c r="XEX52"/>
      <c r="XEY52"/>
      <c r="XEZ52"/>
      <c r="XFA52"/>
      <c r="XFB52"/>
      <c r="XFC52"/>
      <c r="XFD52"/>
    </row>
    <row r="53" s="1" customFormat="1" ht="20" customHeight="1" spans="1:15 16375:16384">
      <c r="A53" s="91"/>
      <c r="B53" s="91"/>
      <c r="C53" s="119"/>
      <c r="D53" s="91"/>
      <c r="E53" s="119"/>
      <c r="F53" s="91"/>
      <c r="G53" s="103" t="s">
        <v>237</v>
      </c>
      <c r="H53" s="94">
        <v>1.5</v>
      </c>
      <c r="I53" s="13"/>
      <c r="J53" s="13"/>
      <c r="K53" s="13"/>
      <c r="L53" s="13"/>
      <c r="M53" s="95">
        <v>1.5</v>
      </c>
      <c r="N53" s="13"/>
      <c r="O53" s="120"/>
      <c r="XEU53"/>
      <c r="XEV53"/>
      <c r="XEW53"/>
      <c r="XEX53"/>
      <c r="XEY53"/>
      <c r="XEZ53"/>
      <c r="XFA53"/>
      <c r="XFB53"/>
      <c r="XFC53"/>
      <c r="XFD53"/>
    </row>
    <row r="54" s="1" customFormat="1" spans="1:15 16375:16384">
      <c r="A54" s="121"/>
      <c r="B54" s="121"/>
      <c r="C54" s="88"/>
      <c r="D54" s="88"/>
      <c r="E54" s="88"/>
      <c r="F54" s="88"/>
      <c r="G54" s="101"/>
      <c r="H54" s="94">
        <f>SUM(H6:H53)</f>
        <v>100</v>
      </c>
      <c r="I54" s="13"/>
      <c r="J54" s="13"/>
      <c r="K54" s="13"/>
      <c r="L54" s="13"/>
      <c r="M54" s="122">
        <v>80.1524</v>
      </c>
      <c r="N54" s="13"/>
      <c r="O54" s="123"/>
      <c r="XEU54"/>
      <c r="XEV54"/>
      <c r="XEW54"/>
      <c r="XEX54"/>
      <c r="XEY54"/>
      <c r="XEZ54"/>
      <c r="XFA54"/>
      <c r="XFB54"/>
      <c r="XFC54"/>
      <c r="XFD54"/>
    </row>
    <row r="55" s="1" customFormat="1" spans="1:15 16375:16384">
      <c r="C55" s="6"/>
      <c r="D55" s="6"/>
      <c r="E55" s="6"/>
      <c r="F55" s="6"/>
      <c r="G55" s="6"/>
      <c r="H55" s="6"/>
      <c r="I55" s="6"/>
      <c r="J55" s="6"/>
      <c r="K55" s="6"/>
      <c r="L55" s="6"/>
      <c r="M55" s="6"/>
      <c r="N55" s="6"/>
      <c r="O55" s="6"/>
      <c r="XEU55"/>
      <c r="XEV55"/>
      <c r="XEW55"/>
      <c r="XEX55"/>
      <c r="XEY55"/>
      <c r="XEZ55"/>
      <c r="XFA55"/>
      <c r="XFB55"/>
      <c r="XFC55"/>
      <c r="XFD55"/>
    </row>
    <row r="56" s="1" customFormat="1" spans="1:15 16375:16384">
      <c r="C56" s="6" t="s">
        <v>453</v>
      </c>
      <c r="D56" s="6"/>
      <c r="E56" s="6"/>
      <c r="F56" s="6"/>
      <c r="G56" s="6"/>
      <c r="H56" s="6"/>
      <c r="I56" s="6"/>
      <c r="J56" s="6"/>
      <c r="K56" s="6"/>
      <c r="L56" s="6"/>
      <c r="M56" s="6"/>
      <c r="N56" s="6"/>
      <c r="O56" s="6"/>
      <c r="XEU56"/>
      <c r="XEV56"/>
      <c r="XEW56"/>
      <c r="XEX56"/>
      <c r="XEY56"/>
      <c r="XEZ56"/>
      <c r="XFA56"/>
      <c r="XFB56"/>
      <c r="XFC56"/>
      <c r="XFD56"/>
    </row>
    <row r="57" s="1" customFormat="1" spans="1:15 16375:16384">
      <c r="E57" s="2"/>
      <c r="L57" s="3"/>
      <c r="M57" s="3"/>
      <c r="N57" s="4"/>
      <c r="XEU57"/>
      <c r="XEV57"/>
      <c r="XEW57"/>
      <c r="XEX57"/>
      <c r="XEY57"/>
      <c r="XEZ57"/>
      <c r="XFA57"/>
      <c r="XFB57"/>
      <c r="XFC57"/>
      <c r="XFD57"/>
    </row>
    <row r="58" s="1" customFormat="1" spans="1:15 16375:16384">
      <c r="C58" s="46"/>
      <c r="D58" s="46"/>
      <c r="E58" s="2"/>
      <c r="L58" s="3"/>
      <c r="M58" s="3"/>
      <c r="N58" s="4"/>
      <c r="XEU58"/>
      <c r="XEV58"/>
      <c r="XEW58"/>
      <c r="XEX58"/>
      <c r="XEY58"/>
      <c r="XEZ58"/>
      <c r="XFA58"/>
      <c r="XFB58"/>
      <c r="XFC58"/>
      <c r="XFD58"/>
    </row>
    <row r="59" s="1" customFormat="1" spans="1:15 16375:16384">
      <c r="D59" s="46"/>
      <c r="E59" s="46"/>
      <c r="L59" s="3"/>
      <c r="M59" s="3"/>
      <c r="N59" s="4"/>
      <c r="XEU59"/>
      <c r="XEV59"/>
      <c r="XEW59"/>
      <c r="XEX59"/>
      <c r="XEY59"/>
      <c r="XEZ59"/>
      <c r="XFA59"/>
      <c r="XFB59"/>
      <c r="XFC59"/>
      <c r="XFD59"/>
    </row>
  </sheetData>
  <mergeCells count="68">
    <mergeCell ref="C1:O1"/>
    <mergeCell ref="C4:O4"/>
    <mergeCell ref="I5:J5"/>
    <mergeCell ref="I6:J6"/>
    <mergeCell ref="I7:J7"/>
    <mergeCell ref="I8:J8"/>
    <mergeCell ref="I9:J9"/>
    <mergeCell ref="I10:J10"/>
    <mergeCell ref="I11:J11"/>
    <mergeCell ref="I12:J12"/>
    <mergeCell ref="I13:J13"/>
    <mergeCell ref="I18:J18"/>
    <mergeCell ref="I19:J19"/>
    <mergeCell ref="I20:J20"/>
    <mergeCell ref="I21:J21"/>
    <mergeCell ref="I22:J22"/>
    <mergeCell ref="C56:O56"/>
    <mergeCell ref="A6:A20"/>
    <mergeCell ref="A21:A39"/>
    <mergeCell ref="A40:A48"/>
    <mergeCell ref="A49:A53"/>
    <mergeCell ref="B6:B20"/>
    <mergeCell ref="B21:B39"/>
    <mergeCell ref="B40:B48"/>
    <mergeCell ref="B49:B53"/>
    <mergeCell ref="C6:C12"/>
    <mergeCell ref="C13:C17"/>
    <mergeCell ref="C18:C20"/>
    <mergeCell ref="C21:C26"/>
    <mergeCell ref="C27:C36"/>
    <mergeCell ref="C37:C39"/>
    <mergeCell ref="C40:C45"/>
    <mergeCell ref="C49:C51"/>
    <mergeCell ref="C52:C53"/>
    <mergeCell ref="D6:D12"/>
    <mergeCell ref="D13:D17"/>
    <mergeCell ref="D18:D20"/>
    <mergeCell ref="D21:D26"/>
    <mergeCell ref="D27:D36"/>
    <mergeCell ref="D37:D39"/>
    <mergeCell ref="D40:D45"/>
    <mergeCell ref="D49:D51"/>
    <mergeCell ref="D52:D53"/>
    <mergeCell ref="E6:E9"/>
    <mergeCell ref="E10:E12"/>
    <mergeCell ref="E13:E14"/>
    <mergeCell ref="E15:E17"/>
    <mergeCell ref="E18:E20"/>
    <mergeCell ref="E23:E26"/>
    <mergeCell ref="E27:E29"/>
    <mergeCell ref="E30:E34"/>
    <mergeCell ref="E35:E36"/>
    <mergeCell ref="E38:E39"/>
    <mergeCell ref="E52:E53"/>
    <mergeCell ref="F6:F9"/>
    <mergeCell ref="F10:F12"/>
    <mergeCell ref="F13:F14"/>
    <mergeCell ref="F15:F17"/>
    <mergeCell ref="F18:F20"/>
    <mergeCell ref="F23:F26"/>
    <mergeCell ref="F27:F29"/>
    <mergeCell ref="F30:F34"/>
    <mergeCell ref="F35:F36"/>
    <mergeCell ref="F38:F39"/>
    <mergeCell ref="F52:F53"/>
    <mergeCell ref="O40:O45"/>
    <mergeCell ref="O52:O53"/>
    <mergeCell ref="C2:O3"/>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Y23"/>
  <sheetViews>
    <sheetView workbookViewId="0">
      <pane ySplit="6" topLeftCell="A10" activePane="bottomLeft" state="frozen"/>
      <selection/>
      <selection pane="bottomLeft" activeCell="A12" sqref="$A12:$XFD12"/>
    </sheetView>
  </sheetViews>
  <sheetFormatPr defaultColWidth="8.90909090909091" defaultRowHeight="14"/>
  <cols>
    <col min="1" max="1" width="17" style="215" customWidth="1"/>
    <col min="2" max="2" width="8.90909090909091" style="215"/>
    <col min="3" max="3" width="8" style="216" customWidth="1"/>
    <col min="4" max="14" width="9.45454545454546" style="215" customWidth="1"/>
    <col min="15" max="15" width="11.9090909090909" style="215" customWidth="1"/>
    <col min="16" max="17" width="10.7272727272727" style="215" customWidth="1"/>
    <col min="18" max="25" width="11.5454545454545" style="215" customWidth="1"/>
    <col min="26" max="16384" width="8.90909090909091" style="215"/>
  </cols>
  <sheetData>
    <row r="1" ht="21" customHeight="1" spans="1:25">
      <c r="A1" s="217" t="s">
        <v>0</v>
      </c>
      <c r="B1" s="218"/>
      <c r="C1" s="218"/>
      <c r="D1" s="218"/>
      <c r="E1" s="218"/>
      <c r="F1" s="218"/>
      <c r="G1" s="218"/>
      <c r="H1" s="218"/>
      <c r="I1" s="218"/>
      <c r="J1" s="218"/>
      <c r="K1" s="218"/>
      <c r="L1" s="218"/>
      <c r="M1" s="218"/>
      <c r="N1" s="218"/>
      <c r="O1" s="218"/>
      <c r="P1" s="218"/>
      <c r="Q1" s="218"/>
      <c r="R1" s="218"/>
      <c r="S1" s="218"/>
      <c r="T1" s="218"/>
      <c r="U1" s="218"/>
      <c r="V1" s="218"/>
      <c r="W1" s="218"/>
      <c r="X1" s="218"/>
      <c r="Y1" s="218"/>
    </row>
    <row r="2" s="211" customFormat="1" ht="21" customHeight="1" spans="1:25">
      <c r="A2" s="219" t="s">
        <v>1</v>
      </c>
      <c r="B2" s="219"/>
      <c r="C2" s="219"/>
      <c r="D2" s="219"/>
      <c r="E2" s="219"/>
      <c r="F2" s="219"/>
      <c r="G2" s="219"/>
      <c r="H2" s="219"/>
      <c r="I2" s="219"/>
      <c r="J2" s="219"/>
      <c r="K2" s="219"/>
      <c r="L2" s="219"/>
      <c r="M2" s="219"/>
      <c r="N2" s="219"/>
      <c r="O2" s="219"/>
      <c r="P2" s="219"/>
      <c r="Q2" s="219"/>
      <c r="R2" s="219"/>
      <c r="S2" s="219"/>
      <c r="T2" s="219"/>
      <c r="U2" s="219"/>
      <c r="V2" s="219"/>
      <c r="W2" s="219"/>
      <c r="X2" s="219"/>
      <c r="Y2" s="219"/>
    </row>
    <row r="3" s="212" customFormat="1" ht="32.4" customHeight="1" spans="1:25">
      <c r="A3" s="220" t="s">
        <v>2</v>
      </c>
      <c r="B3" s="221" t="s">
        <v>3</v>
      </c>
      <c r="C3" s="222" t="s">
        <v>4</v>
      </c>
      <c r="D3" s="223"/>
      <c r="E3" s="224" t="s">
        <v>5</v>
      </c>
      <c r="F3" s="225"/>
      <c r="G3" s="225"/>
      <c r="H3" s="225"/>
      <c r="I3" s="226"/>
      <c r="J3" s="223" t="s">
        <v>6</v>
      </c>
      <c r="K3" s="225"/>
      <c r="L3" s="225"/>
      <c r="M3" s="225"/>
      <c r="N3" s="225"/>
      <c r="O3" s="225"/>
      <c r="P3" s="225"/>
      <c r="Q3" s="226"/>
      <c r="R3" s="223" t="s">
        <v>7</v>
      </c>
      <c r="S3" s="225"/>
      <c r="T3" s="225"/>
      <c r="U3" s="226"/>
      <c r="V3" s="222" t="s">
        <v>8</v>
      </c>
      <c r="W3" s="222"/>
      <c r="X3" s="222"/>
      <c r="Y3" s="222"/>
    </row>
    <row r="4" s="212" customFormat="1" ht="30.65" customHeight="1" spans="1:25">
      <c r="A4" s="227"/>
      <c r="B4" s="221" t="s">
        <v>9</v>
      </c>
      <c r="C4" s="222"/>
      <c r="D4" s="228"/>
      <c r="E4" s="229" t="s">
        <v>62</v>
      </c>
      <c r="F4" s="230"/>
      <c r="G4" s="229" t="s">
        <v>63</v>
      </c>
      <c r="H4" s="230"/>
      <c r="I4" s="231" t="s">
        <v>64</v>
      </c>
      <c r="J4" s="231" t="s">
        <v>65</v>
      </c>
      <c r="K4" s="231"/>
      <c r="L4" s="231"/>
      <c r="M4" s="231" t="s">
        <v>66</v>
      </c>
      <c r="N4" s="231"/>
      <c r="O4" s="231"/>
      <c r="P4" s="229" t="s">
        <v>67</v>
      </c>
      <c r="Q4" s="230"/>
      <c r="R4" s="229" t="s">
        <v>68</v>
      </c>
      <c r="S4" s="231" t="s">
        <v>69</v>
      </c>
      <c r="T4" s="231" t="s">
        <v>70</v>
      </c>
      <c r="U4" s="231" t="s">
        <v>71</v>
      </c>
      <c r="V4" s="231" t="s">
        <v>72</v>
      </c>
      <c r="W4" s="231"/>
      <c r="X4" s="231"/>
      <c r="Y4" s="231" t="s">
        <v>43</v>
      </c>
    </row>
    <row r="5" s="212" customFormat="1" ht="84" customHeight="1" spans="1:25">
      <c r="A5" s="232"/>
      <c r="B5" s="221" t="s">
        <v>22</v>
      </c>
      <c r="C5" s="222"/>
      <c r="D5" s="228"/>
      <c r="E5" s="233" t="s">
        <v>23</v>
      </c>
      <c r="F5" s="233" t="s">
        <v>24</v>
      </c>
      <c r="G5" s="234" t="s">
        <v>25</v>
      </c>
      <c r="H5" s="233" t="s">
        <v>26</v>
      </c>
      <c r="I5" s="233" t="s">
        <v>27</v>
      </c>
      <c r="J5" s="233" t="s">
        <v>28</v>
      </c>
      <c r="K5" s="234" t="s">
        <v>29</v>
      </c>
      <c r="L5" s="233" t="s">
        <v>30</v>
      </c>
      <c r="M5" s="233" t="s">
        <v>31</v>
      </c>
      <c r="N5" s="233" t="s">
        <v>32</v>
      </c>
      <c r="O5" s="233" t="s">
        <v>33</v>
      </c>
      <c r="P5" s="235" t="s">
        <v>34</v>
      </c>
      <c r="Q5" s="233" t="s">
        <v>35</v>
      </c>
      <c r="R5" s="236" t="s">
        <v>36</v>
      </c>
      <c r="S5" s="234" t="s">
        <v>37</v>
      </c>
      <c r="T5" s="234" t="s">
        <v>38</v>
      </c>
      <c r="U5" s="234" t="s">
        <v>39</v>
      </c>
      <c r="V5" s="233" t="s">
        <v>40</v>
      </c>
      <c r="W5" s="233" t="s">
        <v>41</v>
      </c>
      <c r="X5" s="233" t="s">
        <v>42</v>
      </c>
      <c r="Y5" s="233" t="s">
        <v>43</v>
      </c>
    </row>
    <row r="6" s="213" customFormat="1" ht="25.25" customHeight="1" spans="1:25">
      <c r="A6" s="237" t="s">
        <v>44</v>
      </c>
      <c r="B6" s="238"/>
      <c r="C6" s="239">
        <f>E6+F6+G6+H6+I6+J6+K6+L6+M6+N6+O6+P6+Q6+R6+S6+T6+U6+V6+W6+X6+Y6</f>
        <v>100</v>
      </c>
      <c r="D6" s="239"/>
      <c r="E6" s="239">
        <v>2.5</v>
      </c>
      <c r="F6" s="239">
        <v>1.5</v>
      </c>
      <c r="G6" s="239">
        <v>3</v>
      </c>
      <c r="H6" s="239">
        <v>3</v>
      </c>
      <c r="I6" s="239">
        <v>5</v>
      </c>
      <c r="J6" s="239">
        <v>4</v>
      </c>
      <c r="K6" s="239">
        <v>4</v>
      </c>
      <c r="L6" s="239">
        <v>4</v>
      </c>
      <c r="M6" s="239">
        <v>3</v>
      </c>
      <c r="N6" s="239">
        <v>5</v>
      </c>
      <c r="O6" s="239">
        <v>2</v>
      </c>
      <c r="P6" s="239">
        <v>1</v>
      </c>
      <c r="Q6" s="239">
        <v>2</v>
      </c>
      <c r="R6" s="239">
        <v>12</v>
      </c>
      <c r="S6" s="239">
        <v>16</v>
      </c>
      <c r="T6" s="239">
        <v>12</v>
      </c>
      <c r="U6" s="239">
        <v>5</v>
      </c>
      <c r="V6" s="239">
        <v>4</v>
      </c>
      <c r="W6" s="239">
        <v>4</v>
      </c>
      <c r="X6" s="239">
        <v>4</v>
      </c>
      <c r="Y6" s="239">
        <v>3</v>
      </c>
    </row>
    <row r="7" s="214" customFormat="1" ht="25.25" customHeight="1" spans="1:25">
      <c r="A7" s="240" t="s">
        <v>45</v>
      </c>
      <c r="B7" s="241" t="s">
        <v>46</v>
      </c>
      <c r="C7" s="239">
        <f>E7+F7+G7+H7+I7+J7+K7+L7+M7+N7+O7+P7+Q7+R7+S7+T7+U7+V7+W7+X7+Y7</f>
        <v>84.3687386154681</v>
      </c>
      <c r="D7" s="242"/>
      <c r="E7" s="239">
        <f>E8*$D$8+E9*$D$9+E10*$D$10+E11*$D$11+E12*$D$12+E13*$D$13+E14*$D$14+E15*$D$15+E16*$D$16+E17*$D$17+E18*$D$18+E19*$D$19</f>
        <v>2.39518500914603</v>
      </c>
      <c r="F7" s="239">
        <f t="shared" ref="F7:Y7" si="0">F8*$D$8+F9*$D$9+F10*$D$10+F11*$D$11+F12*$D$12+F13*$D$13+F14*$D$14+F15*$D$15+F16*$D$16+F17*$D$17+F18*$D$18+F19*$D$19</f>
        <v>1.43711100548762</v>
      </c>
      <c r="G7" s="239">
        <f t="shared" si="0"/>
        <v>2.89197597545694</v>
      </c>
      <c r="H7" s="239">
        <f t="shared" si="0"/>
        <v>2.32989192796478</v>
      </c>
      <c r="I7" s="239">
        <f t="shared" si="0"/>
        <v>4.74477523801293</v>
      </c>
      <c r="J7" s="239">
        <f t="shared" si="0"/>
        <v>4</v>
      </c>
      <c r="K7" s="239">
        <f t="shared" si="0"/>
        <v>0</v>
      </c>
      <c r="L7" s="239">
        <f t="shared" si="0"/>
        <v>3.34420314277895</v>
      </c>
      <c r="M7" s="239">
        <f t="shared" si="0"/>
        <v>1.94039570400457</v>
      </c>
      <c r="N7" s="239">
        <f t="shared" si="0"/>
        <v>4.8199599590949</v>
      </c>
      <c r="O7" s="239">
        <f t="shared" si="0"/>
        <v>1.6017452841512</v>
      </c>
      <c r="P7" s="239">
        <f t="shared" si="0"/>
        <v>0.917325613216379</v>
      </c>
      <c r="Q7" s="239">
        <f t="shared" si="0"/>
        <v>1.83465122643276</v>
      </c>
      <c r="R7" s="239">
        <f t="shared" si="0"/>
        <v>10.3775413732014</v>
      </c>
      <c r="S7" s="239">
        <f t="shared" si="0"/>
        <v>13.8130498782929</v>
      </c>
      <c r="T7" s="239">
        <f t="shared" si="0"/>
        <v>10.3597874087197</v>
      </c>
      <c r="U7" s="239">
        <f t="shared" si="0"/>
        <v>4.31657808696654</v>
      </c>
      <c r="V7" s="239">
        <f t="shared" si="0"/>
        <v>3.45326246957323</v>
      </c>
      <c r="W7" s="239">
        <f t="shared" si="0"/>
        <v>3.45326246957323</v>
      </c>
      <c r="X7" s="239">
        <f t="shared" si="0"/>
        <v>3.45326246957323</v>
      </c>
      <c r="Y7" s="239">
        <f t="shared" si="0"/>
        <v>2.88477437382074</v>
      </c>
    </row>
    <row r="8" ht="25.25" customHeight="1" spans="1:25">
      <c r="A8" s="231" t="s">
        <v>47</v>
      </c>
      <c r="B8" s="243" t="s">
        <v>48</v>
      </c>
      <c r="C8" s="239">
        <f>E8+F8+G8+H8+I8+J8+K8+L8+M8+N8+O8+P8+Q8+R8+S8+T8+U8+V8+W8+X8+Y8</f>
        <v>73</v>
      </c>
      <c r="D8" s="244">
        <f>权重!C3</f>
        <v>0.019204271029877</v>
      </c>
      <c r="E8" s="239">
        <f>E6*0.75</f>
        <v>1.875</v>
      </c>
      <c r="F8" s="239">
        <f t="shared" ref="F8:I8" si="1">F6*0.75</f>
        <v>1.125</v>
      </c>
      <c r="G8" s="239">
        <f t="shared" si="1"/>
        <v>2.25</v>
      </c>
      <c r="H8" s="239">
        <f t="shared" si="1"/>
        <v>2.25</v>
      </c>
      <c r="I8" s="239">
        <f t="shared" si="1"/>
        <v>3.75</v>
      </c>
      <c r="J8" s="239">
        <v>4</v>
      </c>
      <c r="K8" s="239">
        <v>0</v>
      </c>
      <c r="L8" s="239">
        <f>L6*0.75</f>
        <v>3</v>
      </c>
      <c r="M8" s="239">
        <f t="shared" ref="M8:R8" si="2">M6*0.75</f>
        <v>2.25</v>
      </c>
      <c r="N8" s="239">
        <f t="shared" si="2"/>
        <v>3.75</v>
      </c>
      <c r="O8" s="239">
        <f t="shared" si="2"/>
        <v>1.5</v>
      </c>
      <c r="P8" s="239">
        <f t="shared" si="2"/>
        <v>0.75</v>
      </c>
      <c r="Q8" s="239">
        <f t="shared" si="2"/>
        <v>1.5</v>
      </c>
      <c r="R8" s="239">
        <f t="shared" si="2"/>
        <v>9</v>
      </c>
      <c r="S8" s="239">
        <f t="shared" ref="S8:Y8" si="3">S6*0.75</f>
        <v>12</v>
      </c>
      <c r="T8" s="239">
        <f t="shared" si="3"/>
        <v>9</v>
      </c>
      <c r="U8" s="239">
        <f t="shared" si="3"/>
        <v>3.75</v>
      </c>
      <c r="V8" s="239">
        <f t="shared" si="3"/>
        <v>3</v>
      </c>
      <c r="W8" s="239">
        <f t="shared" si="3"/>
        <v>3</v>
      </c>
      <c r="X8" s="239">
        <f t="shared" si="3"/>
        <v>3</v>
      </c>
      <c r="Y8" s="239">
        <f t="shared" si="3"/>
        <v>2.25</v>
      </c>
    </row>
    <row r="9" ht="25.25" customHeight="1" spans="1:25">
      <c r="A9" s="231" t="s">
        <v>49</v>
      </c>
      <c r="B9" s="243" t="s">
        <v>48</v>
      </c>
      <c r="C9" s="239">
        <f t="shared" ref="C9:C19" si="4">E9+F9+G9+H9+I9+J9+K9+L9+M9+N9+O9+P9+Q9+R9+S9+T9+U9+V9+W9+X9+Y9</f>
        <v>73</v>
      </c>
      <c r="D9" s="244">
        <f>权重!C8</f>
        <v>0.0480106775746926</v>
      </c>
      <c r="E9" s="239">
        <v>1.875</v>
      </c>
      <c r="F9" s="239">
        <v>1.125</v>
      </c>
      <c r="G9" s="239">
        <v>2.25</v>
      </c>
      <c r="H9" s="239">
        <v>2.25</v>
      </c>
      <c r="I9" s="239">
        <v>3.75</v>
      </c>
      <c r="J9" s="239">
        <v>4</v>
      </c>
      <c r="K9" s="239">
        <v>0</v>
      </c>
      <c r="L9" s="239">
        <v>3</v>
      </c>
      <c r="M9" s="239">
        <v>2.25</v>
      </c>
      <c r="N9" s="239">
        <v>3.75</v>
      </c>
      <c r="O9" s="239">
        <v>1.5</v>
      </c>
      <c r="P9" s="239">
        <v>0.75</v>
      </c>
      <c r="Q9" s="239">
        <v>1.5</v>
      </c>
      <c r="R9" s="239">
        <v>9</v>
      </c>
      <c r="S9" s="239">
        <v>12</v>
      </c>
      <c r="T9" s="239">
        <v>9</v>
      </c>
      <c r="U9" s="239">
        <v>3.75</v>
      </c>
      <c r="V9" s="239">
        <v>3</v>
      </c>
      <c r="W9" s="239">
        <v>3</v>
      </c>
      <c r="X9" s="239">
        <v>3</v>
      </c>
      <c r="Y9" s="239">
        <v>2.25</v>
      </c>
    </row>
    <row r="10" ht="25.25" customHeight="1" spans="1:25">
      <c r="A10" s="231" t="s">
        <v>50</v>
      </c>
      <c r="B10" s="243" t="s">
        <v>48</v>
      </c>
      <c r="C10" s="239">
        <f t="shared" si="4"/>
        <v>73</v>
      </c>
      <c r="D10" s="244">
        <f>权重!C9</f>
        <v>0.00960213551493852</v>
      </c>
      <c r="E10" s="239">
        <v>1.875</v>
      </c>
      <c r="F10" s="239">
        <v>1.125</v>
      </c>
      <c r="G10" s="239">
        <v>2.25</v>
      </c>
      <c r="H10" s="239">
        <v>2.25</v>
      </c>
      <c r="I10" s="239">
        <v>3.75</v>
      </c>
      <c r="J10" s="239">
        <v>4</v>
      </c>
      <c r="K10" s="239">
        <v>0</v>
      </c>
      <c r="L10" s="239">
        <v>3</v>
      </c>
      <c r="M10" s="239">
        <v>2.25</v>
      </c>
      <c r="N10" s="239">
        <v>3.75</v>
      </c>
      <c r="O10" s="239">
        <v>1.5</v>
      </c>
      <c r="P10" s="239">
        <v>0.75</v>
      </c>
      <c r="Q10" s="239">
        <v>1.5</v>
      </c>
      <c r="R10" s="239">
        <v>9</v>
      </c>
      <c r="S10" s="239">
        <v>12</v>
      </c>
      <c r="T10" s="239">
        <v>9</v>
      </c>
      <c r="U10" s="239">
        <v>3.75</v>
      </c>
      <c r="V10" s="239">
        <v>3</v>
      </c>
      <c r="W10" s="239">
        <v>3</v>
      </c>
      <c r="X10" s="239">
        <v>3</v>
      </c>
      <c r="Y10" s="239">
        <v>2.25</v>
      </c>
    </row>
    <row r="11" ht="25.25" customHeight="1" spans="1:25">
      <c r="A11" s="231" t="s">
        <v>51</v>
      </c>
      <c r="B11" s="243" t="s">
        <v>48</v>
      </c>
      <c r="C11" s="239">
        <f t="shared" si="4"/>
        <v>73</v>
      </c>
      <c r="D11" s="244">
        <f>权重!C10</f>
        <v>0.00960213551493852</v>
      </c>
      <c r="E11" s="239">
        <v>1.875</v>
      </c>
      <c r="F11" s="239">
        <v>1.125</v>
      </c>
      <c r="G11" s="239">
        <v>2.25</v>
      </c>
      <c r="H11" s="239">
        <v>2.25</v>
      </c>
      <c r="I11" s="239">
        <v>3.75</v>
      </c>
      <c r="J11" s="239">
        <v>4</v>
      </c>
      <c r="K11" s="239">
        <v>0</v>
      </c>
      <c r="L11" s="239">
        <v>3</v>
      </c>
      <c r="M11" s="239">
        <v>2.25</v>
      </c>
      <c r="N11" s="239">
        <v>3.75</v>
      </c>
      <c r="O11" s="239">
        <v>1.5</v>
      </c>
      <c r="P11" s="239">
        <v>0.75</v>
      </c>
      <c r="Q11" s="239">
        <v>1.5</v>
      </c>
      <c r="R11" s="239">
        <v>9</v>
      </c>
      <c r="S11" s="239">
        <v>12</v>
      </c>
      <c r="T11" s="239">
        <v>9</v>
      </c>
      <c r="U11" s="239">
        <v>3.75</v>
      </c>
      <c r="V11" s="239">
        <v>3</v>
      </c>
      <c r="W11" s="239">
        <v>3</v>
      </c>
      <c r="X11" s="239">
        <v>3</v>
      </c>
      <c r="Y11" s="239">
        <v>2.25</v>
      </c>
    </row>
    <row r="12" ht="25.25" customHeight="1" spans="1:25">
      <c r="A12" s="231" t="s">
        <v>52</v>
      </c>
      <c r="B12" s="245" t="s">
        <v>53</v>
      </c>
      <c r="C12" s="239">
        <f t="shared" si="4"/>
        <v>83.73</v>
      </c>
      <c r="D12" s="244">
        <f>权重!C11</f>
        <v>0.211246981328647</v>
      </c>
      <c r="E12" s="239">
        <v>2.5</v>
      </c>
      <c r="F12" s="239">
        <v>1.5</v>
      </c>
      <c r="G12" s="239">
        <v>3</v>
      </c>
      <c r="H12" s="239">
        <v>1.5</v>
      </c>
      <c r="I12" s="239">
        <v>4.78</v>
      </c>
      <c r="J12" s="239">
        <v>4</v>
      </c>
      <c r="K12" s="239">
        <v>0</v>
      </c>
      <c r="L12" s="239">
        <v>3.4</v>
      </c>
      <c r="M12" s="239">
        <v>2.6</v>
      </c>
      <c r="N12" s="239">
        <v>5</v>
      </c>
      <c r="O12" s="239">
        <v>1.6</v>
      </c>
      <c r="P12" s="239">
        <v>0.8</v>
      </c>
      <c r="Q12" s="239">
        <v>1.6</v>
      </c>
      <c r="R12" s="239">
        <f>R6*0.85</f>
        <v>10.2</v>
      </c>
      <c r="S12" s="239">
        <f t="shared" ref="S12:X12" si="5">S6*0.85</f>
        <v>13.6</v>
      </c>
      <c r="T12" s="239">
        <f t="shared" si="5"/>
        <v>10.2</v>
      </c>
      <c r="U12" s="239">
        <f t="shared" si="5"/>
        <v>4.25</v>
      </c>
      <c r="V12" s="239">
        <f t="shared" si="5"/>
        <v>3.4</v>
      </c>
      <c r="W12" s="239">
        <f t="shared" si="5"/>
        <v>3.4</v>
      </c>
      <c r="X12" s="239">
        <f t="shared" si="5"/>
        <v>3.4</v>
      </c>
      <c r="Y12" s="239">
        <v>3</v>
      </c>
    </row>
    <row r="13" ht="25.25" customHeight="1" spans="1:25">
      <c r="A13" s="231" t="s">
        <v>54</v>
      </c>
      <c r="B13" s="243" t="s">
        <v>48</v>
      </c>
      <c r="C13" s="239">
        <f t="shared" si="4"/>
        <v>74.6</v>
      </c>
      <c r="D13" s="244">
        <f>权重!C12</f>
        <v>0.0288064065448156</v>
      </c>
      <c r="E13" s="239">
        <f>E6*0.8</f>
        <v>2</v>
      </c>
      <c r="F13" s="239">
        <f t="shared" ref="F13:I13" si="6">F6*0.8</f>
        <v>1.2</v>
      </c>
      <c r="G13" s="239">
        <f t="shared" si="6"/>
        <v>2.4</v>
      </c>
      <c r="H13" s="239">
        <f t="shared" si="6"/>
        <v>2.4</v>
      </c>
      <c r="I13" s="239">
        <f t="shared" si="6"/>
        <v>4</v>
      </c>
      <c r="J13" s="239">
        <v>4</v>
      </c>
      <c r="K13" s="239">
        <v>0</v>
      </c>
      <c r="L13" s="239">
        <f t="shared" ref="L13:Q13" si="7">L6*0.8</f>
        <v>3.2</v>
      </c>
      <c r="M13" s="239">
        <f t="shared" si="7"/>
        <v>2.4</v>
      </c>
      <c r="N13" s="239">
        <f t="shared" si="7"/>
        <v>4</v>
      </c>
      <c r="O13" s="239">
        <f t="shared" si="7"/>
        <v>1.6</v>
      </c>
      <c r="P13" s="239">
        <f t="shared" si="7"/>
        <v>0.8</v>
      </c>
      <c r="Q13" s="239">
        <f t="shared" si="7"/>
        <v>1.6</v>
      </c>
      <c r="R13" s="239">
        <f>R6*0.75</f>
        <v>9</v>
      </c>
      <c r="S13" s="239">
        <f t="shared" ref="S13:Y13" si="8">S6*0.75</f>
        <v>12</v>
      </c>
      <c r="T13" s="239">
        <f t="shared" si="8"/>
        <v>9</v>
      </c>
      <c r="U13" s="239">
        <f t="shared" si="8"/>
        <v>3.75</v>
      </c>
      <c r="V13" s="239">
        <f t="shared" si="8"/>
        <v>3</v>
      </c>
      <c r="W13" s="239">
        <f t="shared" si="8"/>
        <v>3</v>
      </c>
      <c r="X13" s="239">
        <f t="shared" si="8"/>
        <v>3</v>
      </c>
      <c r="Y13" s="239">
        <f t="shared" si="8"/>
        <v>2.25</v>
      </c>
    </row>
    <row r="14" ht="25.25" customHeight="1" spans="1:25">
      <c r="A14" s="231" t="s">
        <v>55</v>
      </c>
      <c r="B14" s="243" t="s">
        <v>48</v>
      </c>
      <c r="C14" s="239">
        <f t="shared" si="4"/>
        <v>73</v>
      </c>
      <c r="D14" s="244">
        <f>权重!C13</f>
        <v>0.019204271029877</v>
      </c>
      <c r="E14" s="239">
        <v>1.875</v>
      </c>
      <c r="F14" s="239">
        <v>1.125</v>
      </c>
      <c r="G14" s="239">
        <v>2.25</v>
      </c>
      <c r="H14" s="239">
        <v>2.25</v>
      </c>
      <c r="I14" s="239">
        <v>3.75</v>
      </c>
      <c r="J14" s="239">
        <v>4</v>
      </c>
      <c r="K14" s="239">
        <v>0</v>
      </c>
      <c r="L14" s="239">
        <v>3</v>
      </c>
      <c r="M14" s="239">
        <v>2.25</v>
      </c>
      <c r="N14" s="239">
        <v>3.75</v>
      </c>
      <c r="O14" s="239">
        <v>1.5</v>
      </c>
      <c r="P14" s="239">
        <v>0.75</v>
      </c>
      <c r="Q14" s="239">
        <v>1.5</v>
      </c>
      <c r="R14" s="239">
        <v>9</v>
      </c>
      <c r="S14" s="239">
        <v>12</v>
      </c>
      <c r="T14" s="239">
        <v>9</v>
      </c>
      <c r="U14" s="239">
        <v>3.75</v>
      </c>
      <c r="V14" s="239">
        <v>3</v>
      </c>
      <c r="W14" s="239">
        <v>3</v>
      </c>
      <c r="X14" s="239">
        <v>3</v>
      </c>
      <c r="Y14" s="239">
        <v>2.25</v>
      </c>
    </row>
    <row r="15" ht="25.25" customHeight="1" spans="1:25">
      <c r="A15" s="231" t="s">
        <v>56</v>
      </c>
      <c r="B15" s="245" t="s">
        <v>53</v>
      </c>
      <c r="C15" s="239">
        <f t="shared" si="4"/>
        <v>87.5</v>
      </c>
      <c r="D15" s="244">
        <f>权重!C14</f>
        <v>0.593307311546088</v>
      </c>
      <c r="E15" s="239">
        <v>2.5</v>
      </c>
      <c r="F15" s="239">
        <v>1.5</v>
      </c>
      <c r="G15" s="239">
        <v>3</v>
      </c>
      <c r="H15" s="239">
        <v>2.6</v>
      </c>
      <c r="I15" s="239">
        <v>5</v>
      </c>
      <c r="J15" s="239">
        <v>4</v>
      </c>
      <c r="K15" s="239">
        <v>0</v>
      </c>
      <c r="L15" s="239">
        <v>3.4</v>
      </c>
      <c r="M15" s="239">
        <v>1.6</v>
      </c>
      <c r="N15" s="239">
        <v>5</v>
      </c>
      <c r="O15" s="239">
        <v>1.6</v>
      </c>
      <c r="P15" s="239">
        <v>1</v>
      </c>
      <c r="Q15" s="239">
        <v>2</v>
      </c>
      <c r="R15" s="239">
        <f>R6*0.9</f>
        <v>10.8</v>
      </c>
      <c r="S15" s="239">
        <f t="shared" ref="S15:X15" si="9">S6*0.9</f>
        <v>14.4</v>
      </c>
      <c r="T15" s="239">
        <f t="shared" si="9"/>
        <v>10.8</v>
      </c>
      <c r="U15" s="239">
        <f t="shared" si="9"/>
        <v>4.5</v>
      </c>
      <c r="V15" s="239">
        <f t="shared" si="9"/>
        <v>3.6</v>
      </c>
      <c r="W15" s="239">
        <f t="shared" si="9"/>
        <v>3.6</v>
      </c>
      <c r="X15" s="239">
        <f t="shared" si="9"/>
        <v>3.6</v>
      </c>
      <c r="Y15" s="239">
        <v>3</v>
      </c>
    </row>
    <row r="16" ht="25.25" customHeight="1" spans="1:25">
      <c r="A16" s="231" t="s">
        <v>57</v>
      </c>
      <c r="B16" s="243" t="s">
        <v>48</v>
      </c>
      <c r="C16" s="239">
        <f t="shared" si="4"/>
        <v>74.6</v>
      </c>
      <c r="D16" s="244">
        <f>权重!C15</f>
        <v>0.00960213551493852</v>
      </c>
      <c r="E16" s="239">
        <v>2</v>
      </c>
      <c r="F16" s="239">
        <v>1.2</v>
      </c>
      <c r="G16" s="239">
        <v>2.4</v>
      </c>
      <c r="H16" s="239">
        <v>2.4</v>
      </c>
      <c r="I16" s="239">
        <v>4</v>
      </c>
      <c r="J16" s="239">
        <v>4</v>
      </c>
      <c r="K16" s="239">
        <v>0</v>
      </c>
      <c r="L16" s="239">
        <v>3.2</v>
      </c>
      <c r="M16" s="239">
        <v>2.4</v>
      </c>
      <c r="N16" s="239">
        <v>4</v>
      </c>
      <c r="O16" s="239">
        <v>1.6</v>
      </c>
      <c r="P16" s="239">
        <v>0.8</v>
      </c>
      <c r="Q16" s="239">
        <v>1.6</v>
      </c>
      <c r="R16" s="239">
        <v>9</v>
      </c>
      <c r="S16" s="239">
        <v>12</v>
      </c>
      <c r="T16" s="239">
        <v>9</v>
      </c>
      <c r="U16" s="239">
        <v>3.75</v>
      </c>
      <c r="V16" s="239">
        <v>3</v>
      </c>
      <c r="W16" s="239">
        <v>3</v>
      </c>
      <c r="X16" s="239">
        <v>3</v>
      </c>
      <c r="Y16" s="239">
        <v>2.25</v>
      </c>
    </row>
    <row r="17" ht="25.25" customHeight="1" spans="1:25">
      <c r="A17" s="231" t="s">
        <v>58</v>
      </c>
      <c r="B17" s="245" t="s">
        <v>53</v>
      </c>
      <c r="C17" s="239">
        <f t="shared" si="4"/>
        <v>84.35</v>
      </c>
      <c r="D17" s="244">
        <f>权重!C16</f>
        <v>0.0220849116843586</v>
      </c>
      <c r="E17" s="239">
        <v>2.5</v>
      </c>
      <c r="F17" s="239">
        <v>1.5</v>
      </c>
      <c r="G17" s="239">
        <v>3</v>
      </c>
      <c r="H17" s="239">
        <v>3</v>
      </c>
      <c r="I17" s="239">
        <v>3.7</v>
      </c>
      <c r="J17" s="239">
        <v>4</v>
      </c>
      <c r="K17" s="239">
        <v>0</v>
      </c>
      <c r="L17" s="239">
        <v>3.4</v>
      </c>
      <c r="M17" s="239">
        <v>2.6</v>
      </c>
      <c r="N17" s="239">
        <v>5</v>
      </c>
      <c r="O17" s="239">
        <v>1.8</v>
      </c>
      <c r="P17" s="239">
        <v>0.8</v>
      </c>
      <c r="Q17" s="239">
        <v>1.6</v>
      </c>
      <c r="R17" s="239">
        <f>R6*0.85</f>
        <v>10.2</v>
      </c>
      <c r="S17" s="239">
        <f t="shared" ref="S17:X17" si="10">S6*0.85</f>
        <v>13.6</v>
      </c>
      <c r="T17" s="239">
        <f t="shared" si="10"/>
        <v>10.2</v>
      </c>
      <c r="U17" s="239">
        <f t="shared" si="10"/>
        <v>4.25</v>
      </c>
      <c r="V17" s="239">
        <f t="shared" si="10"/>
        <v>3.4</v>
      </c>
      <c r="W17" s="239">
        <f t="shared" si="10"/>
        <v>3.4</v>
      </c>
      <c r="X17" s="239">
        <f t="shared" si="10"/>
        <v>3.4</v>
      </c>
      <c r="Y17" s="239">
        <v>3</v>
      </c>
    </row>
    <row r="18" ht="25.25" customHeight="1" spans="1:25">
      <c r="A18" s="231" t="s">
        <v>59</v>
      </c>
      <c r="B18" s="243" t="s">
        <v>48</v>
      </c>
      <c r="C18" s="239">
        <f t="shared" si="4"/>
        <v>74.6</v>
      </c>
      <c r="D18" s="244">
        <f>权重!C17</f>
        <v>0.00960213551493852</v>
      </c>
      <c r="E18" s="239">
        <v>2</v>
      </c>
      <c r="F18" s="239">
        <v>1.2</v>
      </c>
      <c r="G18" s="239">
        <v>2.4</v>
      </c>
      <c r="H18" s="239">
        <v>2.4</v>
      </c>
      <c r="I18" s="239">
        <v>4</v>
      </c>
      <c r="J18" s="239">
        <v>4</v>
      </c>
      <c r="K18" s="239">
        <v>0</v>
      </c>
      <c r="L18" s="239">
        <v>3.2</v>
      </c>
      <c r="M18" s="239">
        <v>2.4</v>
      </c>
      <c r="N18" s="239">
        <v>4</v>
      </c>
      <c r="O18" s="239">
        <v>1.6</v>
      </c>
      <c r="P18" s="239">
        <v>0.8</v>
      </c>
      <c r="Q18" s="239">
        <v>1.6</v>
      </c>
      <c r="R18" s="239">
        <v>9</v>
      </c>
      <c r="S18" s="239">
        <v>12</v>
      </c>
      <c r="T18" s="239">
        <v>9</v>
      </c>
      <c r="U18" s="239">
        <v>3.75</v>
      </c>
      <c r="V18" s="239">
        <v>3</v>
      </c>
      <c r="W18" s="239">
        <v>3</v>
      </c>
      <c r="X18" s="239">
        <v>3</v>
      </c>
      <c r="Y18" s="239">
        <v>2.25</v>
      </c>
    </row>
    <row r="19" ht="25.25" customHeight="1" spans="1:25">
      <c r="A19" s="231" t="s">
        <v>60</v>
      </c>
      <c r="B19" s="245" t="s">
        <v>53</v>
      </c>
      <c r="C19" s="239">
        <f t="shared" si="4"/>
        <v>81.7</v>
      </c>
      <c r="D19" s="244">
        <f>权重!C18</f>
        <v>0.0197266272018897</v>
      </c>
      <c r="E19" s="239">
        <v>1.75</v>
      </c>
      <c r="F19" s="239">
        <v>1.05</v>
      </c>
      <c r="G19" s="239">
        <v>3</v>
      </c>
      <c r="H19" s="239">
        <v>2.6</v>
      </c>
      <c r="I19" s="239">
        <v>5</v>
      </c>
      <c r="J19" s="239">
        <v>4</v>
      </c>
      <c r="K19" s="239">
        <v>0</v>
      </c>
      <c r="L19" s="239">
        <v>3.2</v>
      </c>
      <c r="M19" s="239">
        <v>1.6</v>
      </c>
      <c r="N19" s="239">
        <v>5</v>
      </c>
      <c r="O19" s="239">
        <v>2</v>
      </c>
      <c r="P19" s="239">
        <v>1</v>
      </c>
      <c r="Q19" s="239">
        <v>2</v>
      </c>
      <c r="R19" s="239">
        <v>10.5</v>
      </c>
      <c r="S19" s="239">
        <v>12.8</v>
      </c>
      <c r="T19" s="239">
        <v>9.6</v>
      </c>
      <c r="U19" s="239">
        <v>4</v>
      </c>
      <c r="V19" s="239">
        <v>3.2</v>
      </c>
      <c r="W19" s="239">
        <v>3.2</v>
      </c>
      <c r="X19" s="239">
        <v>3.2</v>
      </c>
      <c r="Y19" s="239">
        <v>3</v>
      </c>
    </row>
    <row r="20" ht="25.25" customHeight="1" spans="1:25">
      <c r="A20" s="231" t="s">
        <v>73</v>
      </c>
      <c r="B20" s="246" t="s">
        <v>46</v>
      </c>
      <c r="C20" s="239">
        <f>SUM(E20:Y20)</f>
        <v>84.3687386154681</v>
      </c>
      <c r="D20" s="244"/>
      <c r="E20" s="247">
        <f>E7</f>
        <v>2.39518500914603</v>
      </c>
      <c r="F20" s="247">
        <f t="shared" ref="F20:Y20" si="11">F7</f>
        <v>1.43711100548762</v>
      </c>
      <c r="G20" s="247">
        <f t="shared" si="11"/>
        <v>2.89197597545694</v>
      </c>
      <c r="H20" s="247">
        <f t="shared" si="11"/>
        <v>2.32989192796478</v>
      </c>
      <c r="I20" s="247">
        <f t="shared" si="11"/>
        <v>4.74477523801293</v>
      </c>
      <c r="J20" s="247">
        <f t="shared" si="11"/>
        <v>4</v>
      </c>
      <c r="K20" s="247">
        <f t="shared" si="11"/>
        <v>0</v>
      </c>
      <c r="L20" s="247">
        <f t="shared" si="11"/>
        <v>3.34420314277895</v>
      </c>
      <c r="M20" s="247">
        <f t="shared" si="11"/>
        <v>1.94039570400457</v>
      </c>
      <c r="N20" s="247">
        <f t="shared" si="11"/>
        <v>4.8199599590949</v>
      </c>
      <c r="O20" s="247">
        <f t="shared" si="11"/>
        <v>1.6017452841512</v>
      </c>
      <c r="P20" s="247">
        <f t="shared" si="11"/>
        <v>0.917325613216379</v>
      </c>
      <c r="Q20" s="247">
        <f t="shared" si="11"/>
        <v>1.83465122643276</v>
      </c>
      <c r="R20" s="247">
        <f t="shared" si="11"/>
        <v>10.3775413732014</v>
      </c>
      <c r="S20" s="247">
        <f t="shared" si="11"/>
        <v>13.8130498782929</v>
      </c>
      <c r="T20" s="247">
        <f t="shared" si="11"/>
        <v>10.3597874087197</v>
      </c>
      <c r="U20" s="247">
        <f t="shared" si="11"/>
        <v>4.31657808696654</v>
      </c>
      <c r="V20" s="247">
        <f t="shared" si="11"/>
        <v>3.45326246957323</v>
      </c>
      <c r="W20" s="247">
        <f t="shared" si="11"/>
        <v>3.45326246957323</v>
      </c>
      <c r="X20" s="247">
        <f t="shared" si="11"/>
        <v>3.45326246957323</v>
      </c>
      <c r="Y20" s="247">
        <f t="shared" si="11"/>
        <v>2.88477437382074</v>
      </c>
    </row>
    <row r="21" ht="13.25" hidden="1" customHeight="1" spans="1:25">
      <c r="C21" s="248"/>
      <c r="D21" s="249"/>
      <c r="E21" s="249"/>
      <c r="F21" s="249"/>
      <c r="G21" s="249"/>
      <c r="H21" s="249"/>
      <c r="I21" s="249"/>
      <c r="J21" s="249"/>
      <c r="K21" s="249"/>
      <c r="L21" s="249"/>
      <c r="M21" s="249"/>
      <c r="N21" s="249"/>
      <c r="O21" s="249"/>
      <c r="P21" s="249"/>
      <c r="Q21" s="249"/>
      <c r="R21" s="249"/>
      <c r="S21" s="249"/>
      <c r="T21" s="249"/>
      <c r="U21" s="249"/>
      <c r="V21" s="249"/>
      <c r="W21" s="249"/>
      <c r="X21" s="249"/>
      <c r="Y21" s="249"/>
    </row>
    <row r="22" ht="18" customHeight="1"/>
    <row r="23" ht="18.65" customHeight="1" spans="1:25">
      <c r="A23" s="212" t="s">
        <v>74</v>
      </c>
      <c r="B23" s="212"/>
      <c r="C23" s="212"/>
      <c r="D23" s="212"/>
      <c r="E23" s="212"/>
      <c r="F23" s="212"/>
      <c r="G23" s="212"/>
      <c r="H23" s="212"/>
      <c r="I23" s="212"/>
      <c r="J23" s="212"/>
      <c r="K23" s="212"/>
      <c r="L23" s="212"/>
      <c r="M23" s="212"/>
      <c r="N23" s="212"/>
      <c r="O23" s="212"/>
      <c r="P23" s="212"/>
      <c r="Q23" s="212"/>
      <c r="R23" s="212"/>
      <c r="S23" s="212"/>
      <c r="T23" s="212"/>
      <c r="U23" s="212"/>
      <c r="V23" s="212"/>
      <c r="W23" s="212"/>
      <c r="X23" s="212"/>
      <c r="Y23" s="212"/>
    </row>
  </sheetData>
  <sheetProtection formatCells="0" formatColumns="0" formatRows="0" insertRows="0" insertColumns="0" insertHyperlinks="0" deleteColumns="0" deleteRows="0" sort="0" autoFilter="0" pivotTables="0"/>
  <mergeCells count="16">
    <mergeCell ref="A1:Y1"/>
    <mergeCell ref="A2:Y2"/>
    <mergeCell ref="E3:I3"/>
    <mergeCell ref="J3:Q3"/>
    <mergeCell ref="R3:U3"/>
    <mergeCell ref="V3:Y3"/>
    <mergeCell ref="E4:F4"/>
    <mergeCell ref="G4:H4"/>
    <mergeCell ref="J4:L4"/>
    <mergeCell ref="M4:O4"/>
    <mergeCell ref="P4:Q4"/>
    <mergeCell ref="V4:X4"/>
    <mergeCell ref="A6:B6"/>
    <mergeCell ref="A23:Y23"/>
    <mergeCell ref="A3:A5"/>
    <mergeCell ref="C3:C5"/>
  </mergeCells>
  <printOptions horizontalCentered="1" verticalCentered="1"/>
  <pageMargins left="0.551181102362205" right="0.708661417322835" top="1.02362204724409" bottom="0.748031496062992" header="0.31496062992126" footer="0.31496062992126"/>
  <pageSetup paperSize="1" scale="51" fitToHeight="0" orientation="landscape" blackAndWhite="1"/>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6"/>
  <sheetViews>
    <sheetView workbookViewId="0">
      <selection activeCell="A1" sqref="$A1:$XFD1048576"/>
    </sheetView>
  </sheetViews>
  <sheetFormatPr defaultColWidth="7.63636363636364" defaultRowHeight="14"/>
  <cols>
    <col min="1" max="1" width="9.36363636363636" style="1" customWidth="1"/>
    <col min="2" max="2" width="5.90909090909091" style="1" customWidth="1"/>
    <col min="3" max="3" width="9.54545454545454" style="1" customWidth="1"/>
    <col min="4" max="4" width="5" style="1" customWidth="1"/>
    <col min="5" max="5" width="9.36363636363636" style="2" customWidth="1"/>
    <col min="6" max="6" width="6.09090909090909" style="1" customWidth="1"/>
    <col min="7" max="7" width="26.7272727272727" style="1" customWidth="1"/>
    <col min="8" max="8" width="5.45454545454545" style="1" customWidth="1"/>
    <col min="9" max="9" width="4.45454545454545" style="1" customWidth="1"/>
    <col min="10" max="10" width="4.54545454545455" style="1" customWidth="1"/>
    <col min="11" max="11" width="6.90909090909091" style="1" customWidth="1"/>
    <col min="12" max="12" width="11.0909090909091" style="3" customWidth="1"/>
    <col min="13" max="13" width="11.5454545454545" style="3" customWidth="1"/>
    <col min="14" max="14" width="10.0909090909091" style="4" customWidth="1"/>
    <col min="15" max="15" width="39.9090909090909" style="1" customWidth="1"/>
    <col min="16" max="16374" width="7.63636363636364" style="1"/>
  </cols>
  <sheetData>
    <row r="1" s="1" customFormat="1" spans="1:28 16375:16384">
      <c r="C1" s="5" t="s">
        <v>400</v>
      </c>
      <c r="D1" s="6"/>
      <c r="E1" s="6"/>
      <c r="F1" s="6"/>
      <c r="G1" s="6"/>
      <c r="H1" s="6"/>
      <c r="I1" s="6"/>
      <c r="J1" s="6"/>
      <c r="K1" s="6"/>
      <c r="L1" s="6"/>
      <c r="M1" s="6"/>
      <c r="N1" s="6"/>
      <c r="O1" s="6"/>
      <c r="XEU1"/>
      <c r="XEV1"/>
      <c r="XEW1"/>
      <c r="XEX1"/>
      <c r="XEY1"/>
      <c r="XEZ1"/>
      <c r="XFA1"/>
      <c r="XFB1"/>
      <c r="XFC1"/>
      <c r="XFD1"/>
    </row>
    <row r="2" s="1" customFormat="1" spans="1:28 16375:16384">
      <c r="C2" s="7" t="s">
        <v>454</v>
      </c>
      <c r="D2" s="7"/>
      <c r="E2" s="7"/>
      <c r="F2" s="7"/>
      <c r="G2" s="7"/>
      <c r="H2" s="7"/>
      <c r="I2" s="7"/>
      <c r="J2" s="7"/>
      <c r="K2" s="7"/>
      <c r="L2" s="7"/>
      <c r="M2" s="7"/>
      <c r="N2" s="7"/>
      <c r="O2" s="7"/>
      <c r="P2" s="8"/>
      <c r="Q2" s="8"/>
      <c r="R2" s="8"/>
      <c r="XEU2"/>
      <c r="XEV2"/>
      <c r="XEW2"/>
      <c r="XEX2"/>
      <c r="XEY2"/>
      <c r="XEZ2"/>
      <c r="XFA2"/>
      <c r="XFB2"/>
      <c r="XFC2"/>
      <c r="XFD2"/>
    </row>
    <row r="3" s="1" customFormat="1" spans="1:28 16375:16384">
      <c r="C3" s="7"/>
      <c r="D3" s="7"/>
      <c r="E3" s="7"/>
      <c r="F3" s="7"/>
      <c r="G3" s="7"/>
      <c r="H3" s="7"/>
      <c r="I3" s="7"/>
      <c r="J3" s="7"/>
      <c r="K3" s="7"/>
      <c r="L3" s="7"/>
      <c r="M3" s="7"/>
      <c r="N3" s="7"/>
      <c r="O3" s="7"/>
      <c r="XEU3"/>
      <c r="XEV3"/>
      <c r="XEW3"/>
      <c r="XEX3"/>
      <c r="XEY3"/>
      <c r="XEZ3"/>
      <c r="XFA3"/>
      <c r="XFB3"/>
      <c r="XFC3"/>
      <c r="XFD3"/>
    </row>
    <row r="4" s="1" customFormat="1" spans="1:28 16375:16384">
      <c r="C4" s="9"/>
      <c r="D4" s="9"/>
      <c r="E4" s="9"/>
      <c r="F4" s="9"/>
      <c r="G4" s="9"/>
      <c r="H4" s="9"/>
      <c r="I4" s="9"/>
      <c r="J4" s="9"/>
      <c r="K4" s="9"/>
      <c r="L4" s="9"/>
      <c r="M4" s="9"/>
      <c r="N4" s="9"/>
      <c r="O4" s="9"/>
      <c r="XEU4"/>
      <c r="XEV4"/>
      <c r="XEW4"/>
      <c r="XEX4"/>
      <c r="XEY4"/>
      <c r="XEZ4"/>
      <c r="XFA4"/>
      <c r="XFB4"/>
      <c r="XFC4"/>
      <c r="XFD4"/>
    </row>
    <row r="5" s="1" customFormat="1" ht="28" spans="1:28 16375:16384">
      <c r="A5" s="47" t="s">
        <v>104</v>
      </c>
      <c r="B5" s="48" t="s">
        <v>402</v>
      </c>
      <c r="C5" s="47" t="s">
        <v>105</v>
      </c>
      <c r="D5" s="48" t="s">
        <v>402</v>
      </c>
      <c r="E5" s="47" t="s">
        <v>403</v>
      </c>
      <c r="F5" s="48" t="s">
        <v>404</v>
      </c>
      <c r="G5" s="49" t="s">
        <v>405</v>
      </c>
      <c r="H5" s="48" t="s">
        <v>402</v>
      </c>
      <c r="I5" s="13" t="s">
        <v>406</v>
      </c>
      <c r="J5" s="13"/>
      <c r="K5" s="13" t="s">
        <v>407</v>
      </c>
      <c r="L5" s="14" t="s">
        <v>408</v>
      </c>
      <c r="M5" s="47" t="s">
        <v>409</v>
      </c>
      <c r="N5" s="15" t="s">
        <v>410</v>
      </c>
      <c r="O5" s="48" t="s">
        <v>411</v>
      </c>
      <c r="XEU5"/>
      <c r="XEV5"/>
      <c r="XEW5"/>
      <c r="XEX5"/>
      <c r="XEY5"/>
      <c r="XEZ5"/>
      <c r="XFA5"/>
      <c r="XFB5"/>
      <c r="XFC5"/>
      <c r="XFD5"/>
    </row>
    <row r="6" s="1" customFormat="1" ht="56" spans="1:28 16375:16384">
      <c r="A6" s="50" t="s">
        <v>5</v>
      </c>
      <c r="B6" s="51">
        <v>15</v>
      </c>
      <c r="C6" s="52" t="s">
        <v>412</v>
      </c>
      <c r="D6" s="51">
        <v>4</v>
      </c>
      <c r="E6" s="52" t="s">
        <v>413</v>
      </c>
      <c r="F6" s="51">
        <v>2.5</v>
      </c>
      <c r="G6" s="53" t="s">
        <v>115</v>
      </c>
      <c r="H6" s="54">
        <v>1</v>
      </c>
      <c r="I6" s="254" t="s">
        <v>414</v>
      </c>
      <c r="J6" s="21"/>
      <c r="K6" s="21" t="s">
        <v>414</v>
      </c>
      <c r="L6" s="22">
        <v>3</v>
      </c>
      <c r="M6" s="54">
        <v>0</v>
      </c>
      <c r="N6" s="23">
        <f t="shared" ref="N6:N24" si="0">M6-L6</f>
        <v>-3</v>
      </c>
      <c r="O6" s="55" t="s">
        <v>117</v>
      </c>
      <c r="XEU6"/>
      <c r="XEV6"/>
      <c r="XEW6"/>
      <c r="XEX6"/>
      <c r="XEY6"/>
      <c r="XEZ6"/>
      <c r="XFA6"/>
      <c r="XFB6"/>
      <c r="XFC6"/>
      <c r="XFD6"/>
    </row>
    <row r="7" s="1" customFormat="1" ht="28" spans="1:28 16375:16384">
      <c r="A7" s="51"/>
      <c r="B7" s="51"/>
      <c r="C7" s="52"/>
      <c r="D7" s="51"/>
      <c r="E7" s="56"/>
      <c r="F7" s="51"/>
      <c r="G7" s="57" t="s">
        <v>118</v>
      </c>
      <c r="H7" s="54">
        <v>0.5</v>
      </c>
      <c r="I7" s="254" t="s">
        <v>414</v>
      </c>
      <c r="J7" s="21"/>
      <c r="K7" s="21" t="s">
        <v>414</v>
      </c>
      <c r="L7" s="22">
        <v>3</v>
      </c>
      <c r="M7" s="54">
        <v>0</v>
      </c>
      <c r="N7" s="23">
        <f t="shared" si="0"/>
        <v>-3</v>
      </c>
      <c r="O7" s="55" t="s">
        <v>119</v>
      </c>
      <c r="P7" s="2"/>
      <c r="Q7" s="2"/>
      <c r="XEU7"/>
      <c r="XEV7"/>
      <c r="XEW7"/>
      <c r="XEX7"/>
      <c r="XEY7"/>
      <c r="XEZ7"/>
      <c r="XFA7"/>
      <c r="XFB7"/>
      <c r="XFC7"/>
      <c r="XFD7"/>
    </row>
    <row r="8" s="1" customFormat="1" ht="86" customHeight="1" spans="1:28 16375:16384">
      <c r="A8" s="51"/>
      <c r="B8" s="51"/>
      <c r="C8" s="52"/>
      <c r="D8" s="51"/>
      <c r="E8" s="56"/>
      <c r="F8" s="51"/>
      <c r="G8" s="53" t="s">
        <v>120</v>
      </c>
      <c r="H8" s="58">
        <v>0.5</v>
      </c>
      <c r="I8" s="254" t="s">
        <v>414</v>
      </c>
      <c r="J8" s="21"/>
      <c r="K8" s="21" t="s">
        <v>414</v>
      </c>
      <c r="L8" s="22">
        <v>3</v>
      </c>
      <c r="M8" s="58">
        <v>0</v>
      </c>
      <c r="N8" s="23">
        <f t="shared" si="0"/>
        <v>-3</v>
      </c>
      <c r="O8" s="53" t="s">
        <v>121</v>
      </c>
      <c r="XEU8"/>
      <c r="XEV8"/>
      <c r="XEW8"/>
      <c r="XEX8"/>
      <c r="XEY8"/>
      <c r="XEZ8"/>
      <c r="XFA8"/>
      <c r="XFB8"/>
      <c r="XFC8"/>
      <c r="XFD8"/>
    </row>
    <row r="9" s="1" customFormat="1" ht="28" spans="1:28 16375:16384">
      <c r="A9" s="51"/>
      <c r="B9" s="51"/>
      <c r="C9" s="52"/>
      <c r="D9" s="51"/>
      <c r="E9" s="56"/>
      <c r="F9" s="51"/>
      <c r="G9" s="57" t="s">
        <v>122</v>
      </c>
      <c r="H9" s="54">
        <v>0.5</v>
      </c>
      <c r="I9" s="27">
        <f>[1]资金项目管理!F4</f>
        <v>0</v>
      </c>
      <c r="J9" s="27"/>
      <c r="K9" s="27">
        <f>[1]资金项目管理!G4</f>
        <v>0</v>
      </c>
      <c r="L9" s="22">
        <v>13</v>
      </c>
      <c r="M9" s="54">
        <v>0</v>
      </c>
      <c r="N9" s="23">
        <f t="shared" si="0"/>
        <v>-13</v>
      </c>
      <c r="O9" s="55" t="s">
        <v>123</v>
      </c>
      <c r="P9" s="2"/>
      <c r="Q9" s="2"/>
      <c r="R9" s="2"/>
      <c r="S9" s="2"/>
      <c r="T9" s="2"/>
      <c r="U9" s="2"/>
      <c r="V9" s="2"/>
      <c r="XEU9"/>
      <c r="XEV9"/>
      <c r="XEW9"/>
      <c r="XEX9"/>
      <c r="XEY9"/>
      <c r="XEZ9"/>
      <c r="XFA9"/>
      <c r="XFB9"/>
      <c r="XFC9"/>
      <c r="XFD9"/>
    </row>
    <row r="10" s="1" customFormat="1" ht="47" customHeight="1" spans="1:28 16375:16384">
      <c r="A10" s="51"/>
      <c r="B10" s="51"/>
      <c r="C10" s="52"/>
      <c r="D10" s="51"/>
      <c r="E10" s="56" t="s">
        <v>415</v>
      </c>
      <c r="F10" s="51">
        <v>1.5</v>
      </c>
      <c r="G10" s="55" t="s">
        <v>125</v>
      </c>
      <c r="H10" s="54">
        <v>0.5</v>
      </c>
      <c r="I10" s="27">
        <f>[1]资金项目管理!F5</f>
        <v>0</v>
      </c>
      <c r="J10" s="27"/>
      <c r="K10" s="27">
        <f>[1]资金项目管理!G5</f>
        <v>0</v>
      </c>
      <c r="L10" s="22">
        <v>9.2</v>
      </c>
      <c r="M10" s="54">
        <v>0</v>
      </c>
      <c r="N10" s="23">
        <f t="shared" si="0"/>
        <v>-9.2</v>
      </c>
      <c r="O10" s="59" t="s">
        <v>126</v>
      </c>
      <c r="P10" s="2"/>
      <c r="Q10" s="2"/>
      <c r="R10" s="2"/>
      <c r="S10" s="2"/>
      <c r="T10" s="2"/>
      <c r="U10" s="2"/>
      <c r="XEU10"/>
      <c r="XEV10"/>
      <c r="XEW10"/>
      <c r="XEX10"/>
      <c r="XEY10"/>
      <c r="XEZ10"/>
      <c r="XFA10"/>
      <c r="XFB10"/>
      <c r="XFC10"/>
      <c r="XFD10"/>
    </row>
    <row r="11" s="1" customFormat="1" ht="28" spans="1:28 16375:16384">
      <c r="A11" s="51"/>
      <c r="B11" s="51"/>
      <c r="C11" s="52"/>
      <c r="D11" s="51"/>
      <c r="E11" s="56"/>
      <c r="F11" s="51"/>
      <c r="G11" s="60" t="s">
        <v>127</v>
      </c>
      <c r="H11" s="54">
        <v>0.5</v>
      </c>
      <c r="I11" s="254" t="s">
        <v>414</v>
      </c>
      <c r="J11" s="21"/>
      <c r="K11" s="21" t="s">
        <v>414</v>
      </c>
      <c r="L11" s="22">
        <v>3</v>
      </c>
      <c r="M11" s="54">
        <v>0</v>
      </c>
      <c r="N11" s="23">
        <f t="shared" si="0"/>
        <v>-3</v>
      </c>
      <c r="O11" s="55" t="s">
        <v>128</v>
      </c>
      <c r="XEU11"/>
      <c r="XEV11"/>
      <c r="XEW11"/>
      <c r="XEX11"/>
      <c r="XEY11"/>
      <c r="XEZ11"/>
      <c r="XFA11"/>
      <c r="XFB11"/>
      <c r="XFC11"/>
      <c r="XFD11"/>
    </row>
    <row r="12" s="1" customFormat="1" ht="53" customHeight="1" spans="1:28 16375:16384">
      <c r="A12" s="51"/>
      <c r="B12" s="51"/>
      <c r="C12" s="52"/>
      <c r="D12" s="51"/>
      <c r="E12" s="56"/>
      <c r="F12" s="51"/>
      <c r="G12" s="60" t="s">
        <v>129</v>
      </c>
      <c r="H12" s="54">
        <v>0.5</v>
      </c>
      <c r="I12" s="254" t="s">
        <v>414</v>
      </c>
      <c r="J12" s="21"/>
      <c r="K12" s="21" t="s">
        <v>414</v>
      </c>
      <c r="L12" s="22">
        <v>3</v>
      </c>
      <c r="M12" s="54">
        <v>0.5</v>
      </c>
      <c r="N12" s="23">
        <f t="shared" si="0"/>
        <v>-2.5</v>
      </c>
      <c r="O12" s="55" t="s">
        <v>130</v>
      </c>
      <c r="P12" s="2"/>
      <c r="Q12" s="2"/>
      <c r="R12" s="2"/>
      <c r="XEU12"/>
      <c r="XEV12"/>
      <c r="XEW12"/>
      <c r="XEX12"/>
      <c r="XEY12"/>
      <c r="XEZ12"/>
      <c r="XFA12"/>
      <c r="XFB12"/>
      <c r="XFC12"/>
      <c r="XFD12"/>
    </row>
    <row r="13" s="1" customFormat="1" spans="1:28 16375:16384">
      <c r="A13" s="51"/>
      <c r="B13" s="51"/>
      <c r="C13" s="52" t="s">
        <v>416</v>
      </c>
      <c r="D13" s="51">
        <v>6</v>
      </c>
      <c r="E13" s="61" t="s">
        <v>417</v>
      </c>
      <c r="F13" s="51">
        <v>3</v>
      </c>
      <c r="G13" s="55" t="s">
        <v>246</v>
      </c>
      <c r="H13" s="54">
        <v>2</v>
      </c>
      <c r="I13" s="254" t="s">
        <v>414</v>
      </c>
      <c r="J13" s="21"/>
      <c r="K13" s="21" t="s">
        <v>414</v>
      </c>
      <c r="L13" s="22">
        <v>3</v>
      </c>
      <c r="M13" s="54">
        <v>2</v>
      </c>
      <c r="N13" s="23">
        <f t="shared" si="0"/>
        <v>-1</v>
      </c>
      <c r="O13" s="55" t="s">
        <v>134</v>
      </c>
      <c r="XEU13"/>
      <c r="XEV13"/>
      <c r="XEW13"/>
      <c r="XEX13"/>
      <c r="XEY13"/>
      <c r="XEZ13"/>
      <c r="XFA13"/>
      <c r="XFB13"/>
      <c r="XFC13"/>
      <c r="XFD13"/>
    </row>
    <row r="14" s="1" customFormat="1" ht="28" spans="1:28 16375:16384">
      <c r="A14" s="51"/>
      <c r="B14" s="51"/>
      <c r="C14" s="52"/>
      <c r="D14" s="51"/>
      <c r="E14" s="56"/>
      <c r="F14" s="51"/>
      <c r="G14" s="60" t="s">
        <v>247</v>
      </c>
      <c r="H14" s="54">
        <v>1</v>
      </c>
      <c r="I14" s="21" t="s">
        <v>418</v>
      </c>
      <c r="J14" s="23" t="e">
        <f>[1]产出指标!E3</f>
        <v>#REF!</v>
      </c>
      <c r="K14" s="23" t="e">
        <f>[1]产出指标!F3</f>
        <v>#REF!</v>
      </c>
      <c r="L14" s="22">
        <v>12</v>
      </c>
      <c r="M14" s="54">
        <v>1</v>
      </c>
      <c r="N14" s="23">
        <f t="shared" si="0"/>
        <v>-11</v>
      </c>
      <c r="O14" s="60" t="s">
        <v>136</v>
      </c>
      <c r="P14" s="2"/>
      <c r="Q14" s="2"/>
      <c r="R14" s="2"/>
      <c r="S14" s="2"/>
      <c r="T14" s="2"/>
      <c r="U14" s="2"/>
      <c r="V14" s="2"/>
      <c r="W14" s="2"/>
      <c r="X14" s="2"/>
      <c r="Y14" s="2"/>
      <c r="Z14" s="2"/>
      <c r="AA14" s="2"/>
      <c r="AB14" s="2"/>
      <c r="XEU14"/>
      <c r="XEV14"/>
      <c r="XEW14"/>
      <c r="XEX14"/>
      <c r="XEY14"/>
      <c r="XEZ14"/>
      <c r="XFA14"/>
      <c r="XFB14"/>
      <c r="XFC14"/>
      <c r="XFD14"/>
    </row>
    <row r="15" s="1" customFormat="1" ht="42" spans="1:28 16375:16384">
      <c r="A15" s="51"/>
      <c r="B15" s="51"/>
      <c r="C15" s="52"/>
      <c r="D15" s="51"/>
      <c r="E15" s="61" t="s">
        <v>419</v>
      </c>
      <c r="F15" s="51">
        <v>3</v>
      </c>
      <c r="G15" s="57" t="s">
        <v>138</v>
      </c>
      <c r="H15" s="54">
        <v>1</v>
      </c>
      <c r="I15" s="21" t="s">
        <v>418</v>
      </c>
      <c r="J15" s="23" t="e">
        <f>[1]产出指标!E4</f>
        <v>#REF!</v>
      </c>
      <c r="K15" s="23" t="e">
        <f>[1]产出指标!F4</f>
        <v>#REF!</v>
      </c>
      <c r="L15" s="22">
        <v>1.5</v>
      </c>
      <c r="M15" s="54">
        <v>0.8</v>
      </c>
      <c r="N15" s="23">
        <f t="shared" si="0"/>
        <v>-0.7</v>
      </c>
      <c r="O15" s="55" t="s">
        <v>139</v>
      </c>
      <c r="P15" s="2"/>
      <c r="Q15" s="2"/>
      <c r="R15" s="2"/>
      <c r="S15" s="2"/>
      <c r="T15" s="2"/>
      <c r="U15" s="2"/>
      <c r="V15" s="2"/>
      <c r="W15" s="2"/>
      <c r="X15" s="2"/>
      <c r="Y15" s="2"/>
      <c r="Z15" s="2"/>
      <c r="AA15" s="2"/>
      <c r="AB15" s="2"/>
      <c r="XEU15"/>
      <c r="XEV15"/>
      <c r="XEW15"/>
      <c r="XEX15"/>
      <c r="XEY15"/>
      <c r="XEZ15"/>
      <c r="XFA15"/>
      <c r="XFB15"/>
      <c r="XFC15"/>
      <c r="XFD15"/>
    </row>
    <row r="16" s="1" customFormat="1" ht="36" customHeight="1" spans="1:28 16375:16384">
      <c r="A16" s="51"/>
      <c r="B16" s="51"/>
      <c r="C16" s="52"/>
      <c r="D16" s="51"/>
      <c r="E16" s="56"/>
      <c r="F16" s="51"/>
      <c r="G16" s="62" t="s">
        <v>140</v>
      </c>
      <c r="H16" s="54">
        <v>1</v>
      </c>
      <c r="I16" s="21" t="s">
        <v>418</v>
      </c>
      <c r="J16" s="23" t="e">
        <f>[1]产出指标!E5</f>
        <v>#REF!</v>
      </c>
      <c r="K16" s="23" t="e">
        <f>[1]产出指标!F5</f>
        <v>#REF!</v>
      </c>
      <c r="L16" s="22">
        <v>2.7</v>
      </c>
      <c r="M16" s="54">
        <v>0.8</v>
      </c>
      <c r="N16" s="23">
        <f t="shared" si="0"/>
        <v>-1.9</v>
      </c>
      <c r="O16" s="60" t="s">
        <v>141</v>
      </c>
      <c r="XEU16"/>
      <c r="XEV16"/>
      <c r="XEW16"/>
      <c r="XEX16"/>
      <c r="XEY16"/>
      <c r="XEZ16"/>
      <c r="XFA16"/>
      <c r="XFB16"/>
      <c r="XFC16"/>
      <c r="XFD16"/>
    </row>
    <row r="17" s="1" customFormat="1" ht="42" spans="1:16 16375:16384">
      <c r="A17" s="51"/>
      <c r="B17" s="51"/>
      <c r="C17" s="52"/>
      <c r="D17" s="51"/>
      <c r="E17" s="56"/>
      <c r="F17" s="51"/>
      <c r="G17" s="62" t="s">
        <v>142</v>
      </c>
      <c r="H17" s="54">
        <v>1</v>
      </c>
      <c r="I17" s="21" t="s">
        <v>418</v>
      </c>
      <c r="J17" s="23" t="e">
        <f>[1]产出指标!E6</f>
        <v>#REF!</v>
      </c>
      <c r="K17" s="23" t="e">
        <f>[1]产出指标!F6</f>
        <v>#REF!</v>
      </c>
      <c r="L17" s="22">
        <v>3</v>
      </c>
      <c r="M17" s="54">
        <v>1</v>
      </c>
      <c r="N17" s="23">
        <f t="shared" si="0"/>
        <v>-2</v>
      </c>
      <c r="O17" s="60" t="s">
        <v>143</v>
      </c>
      <c r="XEU17"/>
      <c r="XEV17"/>
      <c r="XEW17"/>
      <c r="XEX17"/>
      <c r="XEY17"/>
      <c r="XEZ17"/>
      <c r="XFA17"/>
      <c r="XFB17"/>
      <c r="XFC17"/>
      <c r="XFD17"/>
    </row>
    <row r="18" s="1" customFormat="1" ht="28" spans="1:16 16375:16384">
      <c r="A18" s="51"/>
      <c r="B18" s="51"/>
      <c r="C18" s="52" t="s">
        <v>420</v>
      </c>
      <c r="D18" s="51">
        <v>5</v>
      </c>
      <c r="E18" s="61" t="s">
        <v>421</v>
      </c>
      <c r="F18" s="51">
        <v>5</v>
      </c>
      <c r="G18" s="57" t="s">
        <v>146</v>
      </c>
      <c r="H18" s="54">
        <v>2</v>
      </c>
      <c r="I18" s="30" t="s">
        <v>422</v>
      </c>
      <c r="J18" s="30"/>
      <c r="K18" s="21" t="s">
        <v>414</v>
      </c>
      <c r="L18" s="22">
        <v>5</v>
      </c>
      <c r="M18" s="63">
        <v>2</v>
      </c>
      <c r="N18" s="23">
        <f t="shared" si="0"/>
        <v>-3</v>
      </c>
      <c r="O18" s="55" t="s">
        <v>148</v>
      </c>
      <c r="P18" s="32"/>
      <c r="XEU18"/>
      <c r="XEV18"/>
      <c r="XEW18"/>
      <c r="XEX18"/>
      <c r="XEY18"/>
      <c r="XEZ18"/>
      <c r="XFA18"/>
      <c r="XFB18"/>
      <c r="XFC18"/>
      <c r="XFD18"/>
    </row>
    <row r="19" s="1" customFormat="1" ht="46" customHeight="1" spans="1:16 16375:16384">
      <c r="A19" s="51"/>
      <c r="B19" s="51"/>
      <c r="C19" s="52"/>
      <c r="D19" s="51"/>
      <c r="E19" s="61"/>
      <c r="F19" s="51"/>
      <c r="G19" s="62" t="s">
        <v>149</v>
      </c>
      <c r="H19" s="54">
        <v>2</v>
      </c>
      <c r="I19" s="30" t="s">
        <v>423</v>
      </c>
      <c r="J19" s="30"/>
      <c r="K19" s="21" t="s">
        <v>414</v>
      </c>
      <c r="L19" s="22">
        <v>5</v>
      </c>
      <c r="M19" s="63">
        <v>2</v>
      </c>
      <c r="N19" s="23">
        <f t="shared" si="0"/>
        <v>-3</v>
      </c>
      <c r="O19" s="60" t="s">
        <v>150</v>
      </c>
      <c r="P19" s="32"/>
      <c r="XEU19"/>
      <c r="XEV19"/>
      <c r="XEW19"/>
      <c r="XEX19"/>
      <c r="XEY19"/>
      <c r="XEZ19"/>
      <c r="XFA19"/>
      <c r="XFB19"/>
      <c r="XFC19"/>
      <c r="XFD19"/>
    </row>
    <row r="20" s="1" customFormat="1" ht="28" spans="1:16 16375:16384">
      <c r="A20" s="51"/>
      <c r="B20" s="51"/>
      <c r="C20" s="52"/>
      <c r="D20" s="51"/>
      <c r="E20" s="61"/>
      <c r="F20" s="51"/>
      <c r="G20" s="62" t="s">
        <v>151</v>
      </c>
      <c r="H20" s="54">
        <v>1</v>
      </c>
      <c r="I20" s="30" t="s">
        <v>424</v>
      </c>
      <c r="J20" s="30"/>
      <c r="K20" s="21" t="s">
        <v>414</v>
      </c>
      <c r="L20" s="22">
        <v>5</v>
      </c>
      <c r="M20" s="63">
        <v>1</v>
      </c>
      <c r="N20" s="23">
        <f t="shared" si="0"/>
        <v>-4</v>
      </c>
      <c r="O20" s="60" t="s">
        <v>152</v>
      </c>
      <c r="P20" s="32"/>
      <c r="XEU20"/>
      <c r="XEV20"/>
      <c r="XEW20"/>
      <c r="XEX20"/>
      <c r="XEY20"/>
      <c r="XEZ20"/>
      <c r="XFA20"/>
      <c r="XFB20"/>
      <c r="XFC20"/>
      <c r="XFD20"/>
    </row>
    <row r="21" s="1" customFormat="1" ht="42" spans="1:16 16375:16384">
      <c r="A21" s="50" t="s">
        <v>425</v>
      </c>
      <c r="B21" s="51">
        <v>25</v>
      </c>
      <c r="C21" s="52" t="s">
        <v>426</v>
      </c>
      <c r="D21" s="51">
        <v>12</v>
      </c>
      <c r="E21" s="64" t="s">
        <v>427</v>
      </c>
      <c r="F21" s="51">
        <v>4</v>
      </c>
      <c r="G21" s="65" t="s">
        <v>156</v>
      </c>
      <c r="H21" s="54">
        <v>4</v>
      </c>
      <c r="I21" s="30" t="s">
        <v>428</v>
      </c>
      <c r="J21" s="30"/>
      <c r="K21" s="21" t="s">
        <v>414</v>
      </c>
      <c r="L21" s="22">
        <v>5</v>
      </c>
      <c r="M21" s="63">
        <v>3.07</v>
      </c>
      <c r="N21" s="23">
        <f t="shared" si="0"/>
        <v>-1.93</v>
      </c>
      <c r="O21" s="60" t="s">
        <v>157</v>
      </c>
      <c r="P21" s="32"/>
      <c r="XEU21"/>
      <c r="XEV21"/>
      <c r="XEW21"/>
      <c r="XEX21"/>
      <c r="XEY21"/>
      <c r="XEZ21"/>
      <c r="XFA21"/>
      <c r="XFB21"/>
      <c r="XFC21"/>
      <c r="XFD21"/>
    </row>
    <row r="22" s="1" customFormat="1" ht="42" spans="1:16 16375:16384">
      <c r="A22" s="51"/>
      <c r="B22" s="51"/>
      <c r="C22" s="52"/>
      <c r="D22" s="51"/>
      <c r="E22" s="64" t="s">
        <v>429</v>
      </c>
      <c r="F22" s="51">
        <v>4</v>
      </c>
      <c r="G22" s="57" t="s">
        <v>159</v>
      </c>
      <c r="H22" s="54">
        <v>4</v>
      </c>
      <c r="I22" s="30" t="s">
        <v>430</v>
      </c>
      <c r="J22" s="30"/>
      <c r="K22" s="21" t="s">
        <v>414</v>
      </c>
      <c r="L22" s="22">
        <v>5</v>
      </c>
      <c r="M22" s="63">
        <v>3.07</v>
      </c>
      <c r="N22" s="23">
        <f t="shared" si="0"/>
        <v>-1.93</v>
      </c>
      <c r="O22" s="60" t="s">
        <v>160</v>
      </c>
      <c r="P22" s="32"/>
      <c r="XEU22"/>
      <c r="XEV22"/>
      <c r="XEW22"/>
      <c r="XEX22"/>
      <c r="XEY22"/>
      <c r="XEZ22"/>
      <c r="XFA22"/>
      <c r="XFB22"/>
      <c r="XFC22"/>
      <c r="XFD22"/>
    </row>
    <row r="23" s="1" customFormat="1" ht="70" customHeight="1" spans="1:16 16375:16384">
      <c r="A23" s="51"/>
      <c r="B23" s="51"/>
      <c r="C23" s="52"/>
      <c r="D23" s="51"/>
      <c r="E23" s="52" t="s">
        <v>431</v>
      </c>
      <c r="F23" s="51">
        <v>4</v>
      </c>
      <c r="G23" s="65" t="s">
        <v>162</v>
      </c>
      <c r="H23" s="54">
        <v>1</v>
      </c>
      <c r="I23" s="21" t="s">
        <v>432</v>
      </c>
      <c r="J23" s="35">
        <v>0.9</v>
      </c>
      <c r="K23" s="35"/>
      <c r="L23" s="22">
        <v>5</v>
      </c>
      <c r="M23" s="54">
        <v>1</v>
      </c>
      <c r="N23" s="23">
        <f t="shared" si="0"/>
        <v>-4</v>
      </c>
      <c r="O23" s="60" t="s">
        <v>163</v>
      </c>
      <c r="XEU23"/>
      <c r="XEV23"/>
      <c r="XEW23"/>
      <c r="XEX23"/>
      <c r="XEY23"/>
      <c r="XEZ23"/>
      <c r="XFA23"/>
      <c r="XFB23"/>
      <c r="XFC23"/>
      <c r="XFD23"/>
    </row>
    <row r="24" s="1" customFormat="1" ht="28" spans="1:16 16375:16384">
      <c r="A24" s="51"/>
      <c r="B24" s="51"/>
      <c r="C24" s="52"/>
      <c r="D24" s="51"/>
      <c r="E24" s="56"/>
      <c r="F24" s="51"/>
      <c r="G24" s="62" t="s">
        <v>164</v>
      </c>
      <c r="H24" s="54">
        <v>1</v>
      </c>
      <c r="I24" s="21" t="s">
        <v>432</v>
      </c>
      <c r="J24" s="35">
        <v>0.9</v>
      </c>
      <c r="K24" s="35"/>
      <c r="L24" s="22">
        <v>5</v>
      </c>
      <c r="M24" s="54">
        <v>1</v>
      </c>
      <c r="N24" s="23">
        <f t="shared" si="0"/>
        <v>-4</v>
      </c>
      <c r="O24" s="60" t="s">
        <v>165</v>
      </c>
      <c r="XEU24"/>
      <c r="XEV24"/>
      <c r="XEW24"/>
      <c r="XEX24"/>
      <c r="XEY24"/>
      <c r="XEZ24"/>
      <c r="XFA24"/>
      <c r="XFB24"/>
      <c r="XFC24"/>
      <c r="XFD24"/>
    </row>
    <row r="25" s="1" customFormat="1" ht="42" spans="1:16 16375:16384">
      <c r="A25" s="51"/>
      <c r="B25" s="51"/>
      <c r="C25" s="52"/>
      <c r="D25" s="51"/>
      <c r="E25" s="56"/>
      <c r="F25" s="51"/>
      <c r="G25" s="62" t="s">
        <v>166</v>
      </c>
      <c r="H25" s="54">
        <v>1</v>
      </c>
      <c r="I25" s="21"/>
      <c r="J25" s="21"/>
      <c r="K25" s="21"/>
      <c r="L25" s="22">
        <v>94.4</v>
      </c>
      <c r="M25" s="54">
        <v>1</v>
      </c>
      <c r="N25" s="23">
        <f>SUM(N6:N24)</f>
        <v>-75.16</v>
      </c>
      <c r="O25" s="60" t="s">
        <v>167</v>
      </c>
      <c r="XEU25"/>
      <c r="XEV25"/>
      <c r="XEW25"/>
      <c r="XEX25"/>
      <c r="XEY25"/>
      <c r="XEZ25"/>
      <c r="XFA25"/>
      <c r="XFB25"/>
      <c r="XFC25"/>
      <c r="XFD25"/>
    </row>
    <row r="26" s="1" customFormat="1" ht="28" spans="1:16 16375:16384">
      <c r="A26" s="51"/>
      <c r="B26" s="51"/>
      <c r="C26" s="52"/>
      <c r="D26" s="51"/>
      <c r="E26" s="56"/>
      <c r="F26" s="51"/>
      <c r="G26" s="57" t="s">
        <v>168</v>
      </c>
      <c r="H26" s="54">
        <v>1</v>
      </c>
      <c r="I26" s="21"/>
      <c r="J26" s="21"/>
      <c r="K26" s="21"/>
      <c r="L26" s="21"/>
      <c r="M26" s="54">
        <v>1</v>
      </c>
      <c r="N26" s="23"/>
      <c r="O26" s="60" t="s">
        <v>169</v>
      </c>
      <c r="XEU26"/>
      <c r="XEV26"/>
      <c r="XEW26"/>
      <c r="XEX26"/>
      <c r="XEY26"/>
      <c r="XEZ26"/>
      <c r="XFA26"/>
      <c r="XFB26"/>
      <c r="XFC26"/>
      <c r="XFD26"/>
    </row>
    <row r="27" s="1" customFormat="1" ht="59" customHeight="1" spans="1:16 16375:16384">
      <c r="A27" s="51"/>
      <c r="B27" s="51"/>
      <c r="C27" s="52" t="s">
        <v>433</v>
      </c>
      <c r="D27" s="51">
        <v>10</v>
      </c>
      <c r="E27" s="61" t="s">
        <v>434</v>
      </c>
      <c r="F27" s="51">
        <v>3</v>
      </c>
      <c r="G27" s="57" t="s">
        <v>172</v>
      </c>
      <c r="H27" s="54">
        <v>1</v>
      </c>
      <c r="I27" s="21"/>
      <c r="J27" s="21"/>
      <c r="K27" s="21"/>
      <c r="L27" s="21"/>
      <c r="M27" s="54">
        <v>0.8</v>
      </c>
      <c r="N27" s="23"/>
      <c r="O27" s="60" t="s">
        <v>173</v>
      </c>
      <c r="XEU27"/>
      <c r="XEV27"/>
      <c r="XEW27"/>
      <c r="XEX27"/>
      <c r="XEY27"/>
      <c r="XEZ27"/>
      <c r="XFA27"/>
      <c r="XFB27"/>
      <c r="XFC27"/>
      <c r="XFD27"/>
    </row>
    <row r="28" s="1" customFormat="1" ht="28" spans="1:16 16375:16384">
      <c r="A28" s="51"/>
      <c r="B28" s="51"/>
      <c r="C28" s="52"/>
      <c r="D28" s="51"/>
      <c r="E28" s="56"/>
      <c r="F28" s="51"/>
      <c r="G28" s="62" t="s">
        <v>174</v>
      </c>
      <c r="H28" s="54">
        <v>1</v>
      </c>
      <c r="I28" s="21"/>
      <c r="J28" s="21"/>
      <c r="K28" s="21"/>
      <c r="L28" s="21"/>
      <c r="M28" s="54">
        <v>0.8</v>
      </c>
      <c r="N28" s="23"/>
      <c r="O28" s="60" t="s">
        <v>175</v>
      </c>
      <c r="XEU28"/>
      <c r="XEV28"/>
      <c r="XEW28"/>
      <c r="XEX28"/>
      <c r="XEY28"/>
      <c r="XEZ28"/>
      <c r="XFA28"/>
      <c r="XFB28"/>
      <c r="XFC28"/>
      <c r="XFD28"/>
    </row>
    <row r="29" s="1" customFormat="1" ht="28" spans="1:16 16375:16384">
      <c r="A29" s="51"/>
      <c r="B29" s="51"/>
      <c r="C29" s="52"/>
      <c r="D29" s="51"/>
      <c r="E29" s="56"/>
      <c r="F29" s="51"/>
      <c r="G29" s="62" t="s">
        <v>176</v>
      </c>
      <c r="H29" s="54">
        <v>1</v>
      </c>
      <c r="I29" s="21"/>
      <c r="J29" s="21"/>
      <c r="K29" s="21"/>
      <c r="L29" s="21"/>
      <c r="M29" s="54">
        <v>0</v>
      </c>
      <c r="N29" s="23"/>
      <c r="O29" s="60" t="s">
        <v>177</v>
      </c>
      <c r="XEU29"/>
      <c r="XEV29"/>
      <c r="XEW29"/>
      <c r="XEX29"/>
      <c r="XEY29"/>
      <c r="XEZ29"/>
      <c r="XFA29"/>
      <c r="XFB29"/>
      <c r="XFC29"/>
      <c r="XFD29"/>
    </row>
    <row r="30" s="1" customFormat="1" ht="28" spans="1:16 16375:16384">
      <c r="A30" s="51"/>
      <c r="B30" s="51"/>
      <c r="C30" s="52"/>
      <c r="D30" s="51"/>
      <c r="E30" s="61" t="s">
        <v>435</v>
      </c>
      <c r="F30" s="51">
        <v>5</v>
      </c>
      <c r="G30" s="57" t="s">
        <v>179</v>
      </c>
      <c r="H30" s="54">
        <v>1</v>
      </c>
      <c r="I30" s="21"/>
      <c r="J30" s="21"/>
      <c r="K30" s="21"/>
      <c r="L30" s="21"/>
      <c r="M30" s="54">
        <v>1</v>
      </c>
      <c r="N30" s="23"/>
      <c r="O30" s="60" t="s">
        <v>180</v>
      </c>
      <c r="XEU30"/>
      <c r="XEV30"/>
      <c r="XEW30"/>
      <c r="XEX30"/>
      <c r="XEY30"/>
      <c r="XEZ30"/>
      <c r="XFA30"/>
      <c r="XFB30"/>
      <c r="XFC30"/>
      <c r="XFD30"/>
    </row>
    <row r="31" s="1" customFormat="1" ht="28" spans="1:16 16375:16384">
      <c r="A31" s="51"/>
      <c r="B31" s="51"/>
      <c r="C31" s="52"/>
      <c r="D31" s="51"/>
      <c r="E31" s="56"/>
      <c r="F31" s="51"/>
      <c r="G31" s="62" t="s">
        <v>181</v>
      </c>
      <c r="H31" s="54">
        <v>1</v>
      </c>
      <c r="I31" s="21"/>
      <c r="J31" s="21"/>
      <c r="K31" s="21"/>
      <c r="L31" s="21"/>
      <c r="M31" s="54">
        <v>1</v>
      </c>
      <c r="N31" s="23"/>
      <c r="O31" s="60" t="s">
        <v>182</v>
      </c>
      <c r="XEU31"/>
      <c r="XEV31"/>
      <c r="XEW31"/>
      <c r="XEX31"/>
      <c r="XEY31"/>
      <c r="XEZ31"/>
      <c r="XFA31"/>
      <c r="XFB31"/>
      <c r="XFC31"/>
      <c r="XFD31"/>
    </row>
    <row r="32" s="1" customFormat="1" ht="56" spans="1:16 16375:16384">
      <c r="A32" s="51"/>
      <c r="B32" s="51"/>
      <c r="C32" s="52"/>
      <c r="D32" s="51"/>
      <c r="E32" s="56"/>
      <c r="F32" s="51"/>
      <c r="G32" s="62" t="s">
        <v>183</v>
      </c>
      <c r="H32" s="54">
        <v>1</v>
      </c>
      <c r="I32" s="21"/>
      <c r="J32" s="21"/>
      <c r="K32" s="21"/>
      <c r="L32" s="21"/>
      <c r="M32" s="54">
        <v>0.8</v>
      </c>
      <c r="N32" s="23"/>
      <c r="O32" s="60" t="s">
        <v>184</v>
      </c>
      <c r="XEU32"/>
      <c r="XEV32"/>
      <c r="XEW32"/>
      <c r="XEX32"/>
      <c r="XEY32"/>
      <c r="XEZ32"/>
      <c r="XFA32"/>
      <c r="XFB32"/>
      <c r="XFC32"/>
      <c r="XFD32"/>
    </row>
    <row r="33" s="1" customFormat="1" ht="57" customHeight="1" spans="1:15 16375:16384">
      <c r="A33" s="51"/>
      <c r="B33" s="51"/>
      <c r="C33" s="52"/>
      <c r="D33" s="51"/>
      <c r="E33" s="56"/>
      <c r="F33" s="51"/>
      <c r="G33" s="62" t="s">
        <v>185</v>
      </c>
      <c r="H33" s="54">
        <v>1</v>
      </c>
      <c r="I33" s="21"/>
      <c r="J33" s="21"/>
      <c r="K33" s="21"/>
      <c r="L33" s="21"/>
      <c r="M33" s="54">
        <v>1</v>
      </c>
      <c r="N33" s="23"/>
      <c r="O33" s="60" t="s">
        <v>186</v>
      </c>
      <c r="XEU33"/>
      <c r="XEV33"/>
      <c r="XEW33"/>
      <c r="XEX33"/>
      <c r="XEY33"/>
      <c r="XEZ33"/>
      <c r="XFA33"/>
      <c r="XFB33"/>
      <c r="XFC33"/>
      <c r="XFD33"/>
    </row>
    <row r="34" s="1" customFormat="1" ht="42" spans="1:15 16375:16384">
      <c r="A34" s="51"/>
      <c r="B34" s="51"/>
      <c r="C34" s="52"/>
      <c r="D34" s="51"/>
      <c r="E34" s="56"/>
      <c r="F34" s="51"/>
      <c r="G34" s="62" t="s">
        <v>187</v>
      </c>
      <c r="H34" s="54">
        <v>1</v>
      </c>
      <c r="I34" s="21"/>
      <c r="J34" s="21"/>
      <c r="K34" s="21"/>
      <c r="L34" s="21"/>
      <c r="M34" s="54">
        <v>0.8</v>
      </c>
      <c r="N34" s="23"/>
      <c r="O34" s="60" t="s">
        <v>188</v>
      </c>
      <c r="XEU34"/>
      <c r="XEV34"/>
      <c r="XEW34"/>
      <c r="XEX34"/>
      <c r="XEY34"/>
      <c r="XEZ34"/>
      <c r="XFA34"/>
      <c r="XFB34"/>
      <c r="XFC34"/>
      <c r="XFD34"/>
    </row>
    <row r="35" s="1" customFormat="1" ht="37" customHeight="1" spans="1:15 16375:16384">
      <c r="A35" s="51"/>
      <c r="B35" s="51"/>
      <c r="C35" s="52"/>
      <c r="D35" s="51"/>
      <c r="E35" s="64" t="s">
        <v>436</v>
      </c>
      <c r="F35" s="51">
        <v>2</v>
      </c>
      <c r="G35" s="62" t="s">
        <v>190</v>
      </c>
      <c r="H35" s="54">
        <v>1</v>
      </c>
      <c r="I35" s="21"/>
      <c r="J35" s="21"/>
      <c r="K35" s="21"/>
      <c r="L35" s="21"/>
      <c r="M35" s="54">
        <v>1</v>
      </c>
      <c r="N35" s="23"/>
      <c r="O35" s="60" t="s">
        <v>191</v>
      </c>
      <c r="XEU35"/>
      <c r="XEV35"/>
      <c r="XEW35"/>
      <c r="XEX35"/>
      <c r="XEY35"/>
      <c r="XEZ35"/>
      <c r="XFA35"/>
      <c r="XFB35"/>
      <c r="XFC35"/>
      <c r="XFD35"/>
    </row>
    <row r="36" s="1" customFormat="1" spans="1:15 16375:16384">
      <c r="A36" s="51"/>
      <c r="B36" s="51"/>
      <c r="C36" s="52"/>
      <c r="D36" s="51"/>
      <c r="E36" s="66"/>
      <c r="F36" s="51"/>
      <c r="G36" s="62" t="s">
        <v>192</v>
      </c>
      <c r="H36" s="54">
        <v>1</v>
      </c>
      <c r="I36" s="21"/>
      <c r="J36" s="21"/>
      <c r="K36" s="21"/>
      <c r="L36" s="21"/>
      <c r="M36" s="54">
        <v>1</v>
      </c>
      <c r="N36" s="23"/>
      <c r="O36" s="60" t="s">
        <v>191</v>
      </c>
      <c r="XEU36"/>
      <c r="XEV36"/>
      <c r="XEW36"/>
      <c r="XEX36"/>
      <c r="XEY36"/>
      <c r="XEZ36"/>
      <c r="XFA36"/>
      <c r="XFB36"/>
      <c r="XFC36"/>
      <c r="XFD36"/>
    </row>
    <row r="37" s="1" customFormat="1" ht="28" spans="1:15 16375:16384">
      <c r="A37" s="51"/>
      <c r="B37" s="51"/>
      <c r="C37" s="52" t="s">
        <v>437</v>
      </c>
      <c r="D37" s="51">
        <v>3</v>
      </c>
      <c r="E37" s="61" t="s">
        <v>438</v>
      </c>
      <c r="F37" s="51">
        <v>1</v>
      </c>
      <c r="G37" s="65" t="s">
        <v>195</v>
      </c>
      <c r="H37" s="54">
        <v>1</v>
      </c>
      <c r="I37" s="21"/>
      <c r="J37" s="21"/>
      <c r="K37" s="21"/>
      <c r="L37" s="21"/>
      <c r="M37" s="54">
        <v>1</v>
      </c>
      <c r="N37" s="23"/>
      <c r="O37" s="67" t="s">
        <v>196</v>
      </c>
      <c r="XEU37"/>
      <c r="XEV37"/>
      <c r="XEW37"/>
      <c r="XEX37"/>
      <c r="XEY37"/>
      <c r="XEZ37"/>
      <c r="XFA37"/>
      <c r="XFB37"/>
      <c r="XFC37"/>
      <c r="XFD37"/>
    </row>
    <row r="38" s="1" customFormat="1" spans="1:15 16375:16384">
      <c r="A38" s="51"/>
      <c r="B38" s="51"/>
      <c r="C38" s="52"/>
      <c r="D38" s="51"/>
      <c r="E38" s="61" t="s">
        <v>439</v>
      </c>
      <c r="F38" s="51">
        <v>2</v>
      </c>
      <c r="G38" s="65" t="s">
        <v>198</v>
      </c>
      <c r="H38" s="54">
        <v>1</v>
      </c>
      <c r="I38" s="21"/>
      <c r="J38" s="21"/>
      <c r="K38" s="21"/>
      <c r="L38" s="21"/>
      <c r="M38" s="54">
        <v>1</v>
      </c>
      <c r="N38" s="23"/>
      <c r="O38" s="67" t="s">
        <v>199</v>
      </c>
      <c r="XEU38"/>
      <c r="XEV38"/>
      <c r="XEW38"/>
      <c r="XEX38"/>
      <c r="XEY38"/>
      <c r="XEZ38"/>
      <c r="XFA38"/>
      <c r="XFB38"/>
      <c r="XFC38"/>
      <c r="XFD38"/>
    </row>
    <row r="39" s="1" customFormat="1" spans="1:15 16375:16384">
      <c r="A39" s="51"/>
      <c r="B39" s="51"/>
      <c r="C39" s="52"/>
      <c r="D39" s="51"/>
      <c r="E39" s="61"/>
      <c r="F39" s="51"/>
      <c r="G39" s="65" t="s">
        <v>200</v>
      </c>
      <c r="H39" s="54">
        <v>1</v>
      </c>
      <c r="I39" s="21"/>
      <c r="J39" s="21"/>
      <c r="K39" s="21"/>
      <c r="L39" s="21"/>
      <c r="M39" s="54">
        <v>1</v>
      </c>
      <c r="N39" s="23"/>
      <c r="O39" s="67" t="s">
        <v>201</v>
      </c>
      <c r="XEU39"/>
      <c r="XEV39"/>
      <c r="XEW39"/>
      <c r="XEX39"/>
      <c r="XEY39"/>
      <c r="XEZ39"/>
      <c r="XFA39"/>
      <c r="XFB39"/>
      <c r="XFC39"/>
      <c r="XFD39"/>
    </row>
    <row r="40" s="1" customFormat="1" ht="28" spans="1:15 16375:16384">
      <c r="A40" s="68" t="s">
        <v>440</v>
      </c>
      <c r="B40" s="69">
        <v>45</v>
      </c>
      <c r="C40" s="68" t="s">
        <v>441</v>
      </c>
      <c r="D40" s="69">
        <v>12</v>
      </c>
      <c r="E40" s="70" t="s">
        <v>319</v>
      </c>
      <c r="F40" s="54">
        <v>4</v>
      </c>
      <c r="G40" s="70" t="s">
        <v>320</v>
      </c>
      <c r="H40" s="54">
        <v>4</v>
      </c>
      <c r="I40" s="21"/>
      <c r="J40" s="21"/>
      <c r="K40" s="21"/>
      <c r="L40" s="21"/>
      <c r="M40" s="54">
        <v>4</v>
      </c>
      <c r="N40" s="23"/>
      <c r="O40" s="71" t="s">
        <v>207</v>
      </c>
      <c r="XEU40"/>
      <c r="XEV40"/>
      <c r="XEW40"/>
      <c r="XEX40"/>
      <c r="XEY40"/>
      <c r="XEZ40"/>
      <c r="XFA40"/>
      <c r="XFB40"/>
      <c r="XFC40"/>
      <c r="XFD40"/>
    </row>
    <row r="41" s="1" customFormat="1" ht="26" customHeight="1" spans="1:15 16375:16384">
      <c r="A41" s="72"/>
      <c r="B41" s="73"/>
      <c r="C41" s="72"/>
      <c r="D41" s="73"/>
      <c r="E41" s="70" t="s">
        <v>321</v>
      </c>
      <c r="F41" s="54">
        <v>4</v>
      </c>
      <c r="G41" s="70" t="s">
        <v>322</v>
      </c>
      <c r="H41" s="54">
        <v>4</v>
      </c>
      <c r="I41" s="21"/>
      <c r="J41" s="21"/>
      <c r="K41" s="21"/>
      <c r="L41" s="21"/>
      <c r="M41" s="54">
        <v>4</v>
      </c>
      <c r="N41" s="23"/>
      <c r="O41" s="74"/>
      <c r="XEU41"/>
      <c r="XEV41"/>
      <c r="XEW41"/>
      <c r="XEX41"/>
      <c r="XEY41"/>
      <c r="XEZ41"/>
      <c r="XFA41"/>
      <c r="XFB41"/>
      <c r="XFC41"/>
      <c r="XFD41"/>
    </row>
    <row r="42" s="1" customFormat="1" ht="37" customHeight="1" spans="1:15 16375:16384">
      <c r="A42" s="72"/>
      <c r="B42" s="73"/>
      <c r="C42" s="75"/>
      <c r="D42" s="76"/>
      <c r="E42" s="70" t="s">
        <v>323</v>
      </c>
      <c r="F42" s="54">
        <v>4</v>
      </c>
      <c r="G42" s="70" t="s">
        <v>324</v>
      </c>
      <c r="H42" s="54">
        <v>4</v>
      </c>
      <c r="I42" s="21"/>
      <c r="J42" s="21"/>
      <c r="K42" s="21"/>
      <c r="L42" s="21"/>
      <c r="M42" s="54">
        <v>4</v>
      </c>
      <c r="N42" s="23"/>
      <c r="O42" s="74"/>
      <c r="XEU42"/>
      <c r="XEV42"/>
      <c r="XEW42"/>
      <c r="XEX42"/>
      <c r="XEY42"/>
      <c r="XEZ42"/>
      <c r="XFA42"/>
      <c r="XFB42"/>
      <c r="XFC42"/>
      <c r="XFD42"/>
    </row>
    <row r="43" s="1" customFormat="1" ht="70" spans="1:15 16375:16384">
      <c r="A43" s="72"/>
      <c r="B43" s="73"/>
      <c r="C43" s="64" t="s">
        <v>442</v>
      </c>
      <c r="D43" s="66">
        <v>16</v>
      </c>
      <c r="E43" s="77" t="s">
        <v>328</v>
      </c>
      <c r="F43" s="78">
        <v>16</v>
      </c>
      <c r="G43" s="79" t="s">
        <v>212</v>
      </c>
      <c r="H43" s="78">
        <v>16</v>
      </c>
      <c r="I43" s="21"/>
      <c r="J43" s="21"/>
      <c r="K43" s="21"/>
      <c r="L43" s="21"/>
      <c r="M43" s="54">
        <v>16</v>
      </c>
      <c r="N43" s="23"/>
      <c r="O43" s="80" t="s">
        <v>214</v>
      </c>
      <c r="XEU43"/>
      <c r="XEV43"/>
      <c r="XEW43"/>
      <c r="XEX43"/>
      <c r="XEY43"/>
      <c r="XEZ43"/>
      <c r="XFA43"/>
      <c r="XFB43"/>
      <c r="XFC43"/>
      <c r="XFD43"/>
    </row>
    <row r="44" s="1" customFormat="1" ht="70" spans="1:15 16375:16384">
      <c r="A44" s="72"/>
      <c r="B44" s="73"/>
      <c r="C44" s="64" t="s">
        <v>443</v>
      </c>
      <c r="D44" s="64">
        <v>12</v>
      </c>
      <c r="E44" s="81" t="s">
        <v>331</v>
      </c>
      <c r="F44" s="66">
        <v>12</v>
      </c>
      <c r="G44" s="70" t="s">
        <v>332</v>
      </c>
      <c r="H44" s="66">
        <v>12</v>
      </c>
      <c r="I44" s="21"/>
      <c r="J44" s="21"/>
      <c r="K44" s="21"/>
      <c r="L44" s="21"/>
      <c r="M44" s="54">
        <v>12</v>
      </c>
      <c r="N44" s="23"/>
      <c r="O44" s="80" t="s">
        <v>218</v>
      </c>
      <c r="XEU44"/>
      <c r="XEV44"/>
      <c r="XEW44"/>
      <c r="XEX44"/>
      <c r="XEY44"/>
      <c r="XEZ44"/>
      <c r="XFA44"/>
      <c r="XFB44"/>
      <c r="XFC44"/>
      <c r="XFD44"/>
    </row>
    <row r="45" s="1" customFormat="1" ht="70" spans="1:15 16375:16384">
      <c r="A45" s="75"/>
      <c r="B45" s="76"/>
      <c r="C45" s="64" t="s">
        <v>445</v>
      </c>
      <c r="D45" s="66">
        <v>5</v>
      </c>
      <c r="E45" s="82" t="s">
        <v>39</v>
      </c>
      <c r="F45" s="54">
        <v>5</v>
      </c>
      <c r="G45" s="65" t="s">
        <v>334</v>
      </c>
      <c r="H45" s="54">
        <v>5</v>
      </c>
      <c r="I45" s="21"/>
      <c r="J45" s="21"/>
      <c r="K45" s="21"/>
      <c r="L45" s="21"/>
      <c r="M45" s="54">
        <v>5</v>
      </c>
      <c r="N45" s="23"/>
      <c r="O45" s="60" t="s">
        <v>222</v>
      </c>
      <c r="XEU45"/>
      <c r="XEV45"/>
      <c r="XEW45"/>
      <c r="XEX45"/>
      <c r="XEY45"/>
      <c r="XEZ45"/>
      <c r="XFA45"/>
      <c r="XFB45"/>
      <c r="XFC45"/>
      <c r="XFD45"/>
    </row>
    <row r="46" s="1" customFormat="1" ht="79" customHeight="1" spans="1:15 16375:16384">
      <c r="A46" s="68" t="s">
        <v>447</v>
      </c>
      <c r="B46" s="69">
        <v>15</v>
      </c>
      <c r="C46" s="50" t="s">
        <v>448</v>
      </c>
      <c r="D46" s="51">
        <v>12</v>
      </c>
      <c r="E46" s="83" t="s">
        <v>455</v>
      </c>
      <c r="F46" s="78">
        <v>4</v>
      </c>
      <c r="G46" s="65" t="s">
        <v>226</v>
      </c>
      <c r="H46" s="78">
        <v>4</v>
      </c>
      <c r="I46" s="21"/>
      <c r="J46" s="21"/>
      <c r="K46" s="21"/>
      <c r="L46" s="21"/>
      <c r="M46" s="54">
        <v>4</v>
      </c>
      <c r="N46" s="23"/>
      <c r="O46" s="80" t="s">
        <v>227</v>
      </c>
      <c r="XEU46"/>
      <c r="XEV46"/>
      <c r="XEW46"/>
      <c r="XEX46"/>
      <c r="XEY46"/>
      <c r="XEZ46"/>
      <c r="XFA46"/>
      <c r="XFB46"/>
      <c r="XFC46"/>
      <c r="XFD46"/>
    </row>
    <row r="47" s="1" customFormat="1" ht="28" spans="1:15 16375:16384">
      <c r="A47" s="72"/>
      <c r="B47" s="73"/>
      <c r="C47" s="51"/>
      <c r="D47" s="51"/>
      <c r="E47" s="83" t="s">
        <v>456</v>
      </c>
      <c r="F47" s="54">
        <v>4</v>
      </c>
      <c r="G47" s="65" t="s">
        <v>335</v>
      </c>
      <c r="H47" s="54">
        <v>4</v>
      </c>
      <c r="I47" s="13"/>
      <c r="J47" s="13"/>
      <c r="K47" s="13"/>
      <c r="L47" s="13"/>
      <c r="M47" s="54">
        <v>4</v>
      </c>
      <c r="N47" s="13"/>
      <c r="O47" s="60" t="s">
        <v>230</v>
      </c>
      <c r="XEU47"/>
      <c r="XEV47"/>
      <c r="XEW47"/>
      <c r="XEX47"/>
      <c r="XEY47"/>
      <c r="XEZ47"/>
      <c r="XFA47"/>
      <c r="XFB47"/>
      <c r="XFC47"/>
      <c r="XFD47"/>
    </row>
    <row r="48" s="1" customFormat="1" ht="78" customHeight="1" spans="1:15 16375:16384">
      <c r="A48" s="72"/>
      <c r="B48" s="73"/>
      <c r="C48" s="51"/>
      <c r="D48" s="51"/>
      <c r="E48" s="83" t="s">
        <v>451</v>
      </c>
      <c r="F48" s="54">
        <v>4</v>
      </c>
      <c r="G48" s="65" t="s">
        <v>336</v>
      </c>
      <c r="H48" s="54">
        <v>4</v>
      </c>
      <c r="I48" s="13"/>
      <c r="J48" s="13"/>
      <c r="K48" s="13"/>
      <c r="L48" s="13"/>
      <c r="M48" s="54">
        <v>4</v>
      </c>
      <c r="N48" s="13"/>
      <c r="O48" s="60" t="s">
        <v>233</v>
      </c>
      <c r="XEU48"/>
      <c r="XEV48"/>
      <c r="XEW48"/>
      <c r="XEX48"/>
      <c r="XEY48"/>
      <c r="XEZ48"/>
      <c r="XFA48"/>
      <c r="XFB48"/>
      <c r="XFC48"/>
      <c r="XFD48"/>
    </row>
    <row r="49" s="1" customFormat="1" spans="1:15 16375:16384">
      <c r="A49" s="72"/>
      <c r="B49" s="73"/>
      <c r="C49" s="82" t="s">
        <v>457</v>
      </c>
      <c r="D49" s="78">
        <v>3</v>
      </c>
      <c r="E49" s="82" t="s">
        <v>457</v>
      </c>
      <c r="F49" s="78">
        <v>3</v>
      </c>
      <c r="G49" s="62" t="s">
        <v>235</v>
      </c>
      <c r="H49" s="54">
        <v>1.5</v>
      </c>
      <c r="I49" s="13"/>
      <c r="J49" s="13"/>
      <c r="K49" s="13"/>
      <c r="L49" s="13"/>
      <c r="M49" s="54">
        <v>1.5</v>
      </c>
      <c r="N49" s="13"/>
      <c r="O49" s="80" t="s">
        <v>236</v>
      </c>
      <c r="XEU49"/>
      <c r="XEV49"/>
      <c r="XEW49"/>
      <c r="XEX49"/>
      <c r="XEY49"/>
      <c r="XEZ49"/>
      <c r="XFA49"/>
      <c r="XFB49"/>
      <c r="XFC49"/>
      <c r="XFD49"/>
    </row>
    <row r="50" s="1" customFormat="1" spans="1:15 16375:16384">
      <c r="A50" s="75"/>
      <c r="B50" s="76"/>
      <c r="C50" s="54"/>
      <c r="D50" s="84"/>
      <c r="E50" s="54"/>
      <c r="F50" s="84"/>
      <c r="G50" s="62" t="s">
        <v>237</v>
      </c>
      <c r="H50" s="54">
        <v>1.5</v>
      </c>
      <c r="I50" s="13"/>
      <c r="J50" s="13"/>
      <c r="K50" s="13"/>
      <c r="L50" s="13"/>
      <c r="M50" s="54">
        <v>1.5</v>
      </c>
      <c r="N50" s="13"/>
      <c r="O50" s="85"/>
      <c r="XEU50"/>
      <c r="XEV50"/>
      <c r="XEW50"/>
      <c r="XEX50"/>
      <c r="XEY50"/>
      <c r="XEZ50"/>
      <c r="XFA50"/>
      <c r="XFB50"/>
      <c r="XFC50"/>
      <c r="XFD50"/>
    </row>
    <row r="51" s="1" customFormat="1" ht="20" customHeight="1" spans="1:15 16375:16384">
      <c r="A51" s="50"/>
      <c r="B51" s="51"/>
      <c r="C51" s="50"/>
      <c r="D51" s="51"/>
      <c r="E51" s="86"/>
      <c r="F51" s="54"/>
      <c r="G51" s="60"/>
      <c r="H51" s="54">
        <f>SUM(H6:H50)</f>
        <v>100</v>
      </c>
      <c r="I51" s="13"/>
      <c r="J51" s="13"/>
      <c r="K51" s="13"/>
      <c r="L51" s="13"/>
      <c r="M51" s="54">
        <v>92.44</v>
      </c>
      <c r="N51" s="13"/>
      <c r="O51" s="60"/>
      <c r="XEU51"/>
      <c r="XEV51"/>
      <c r="XEW51"/>
      <c r="XEX51"/>
      <c r="XEY51"/>
      <c r="XEZ51"/>
      <c r="XFA51"/>
      <c r="XFB51"/>
      <c r="XFC51"/>
      <c r="XFD51"/>
    </row>
    <row r="52" s="1" customFormat="1" spans="1:15 16375:16384">
      <c r="C52" s="6"/>
      <c r="D52" s="6"/>
      <c r="E52" s="6"/>
      <c r="F52" s="6"/>
      <c r="G52" s="6"/>
      <c r="H52" s="6"/>
      <c r="I52" s="6"/>
      <c r="J52" s="6"/>
      <c r="K52" s="6"/>
      <c r="L52" s="6"/>
      <c r="M52" s="6"/>
      <c r="N52" s="6"/>
      <c r="O52" s="6"/>
      <c r="XEU52"/>
      <c r="XEV52"/>
      <c r="XEW52"/>
      <c r="XEX52"/>
      <c r="XEY52"/>
      <c r="XEZ52"/>
      <c r="XFA52"/>
      <c r="XFB52"/>
      <c r="XFC52"/>
      <c r="XFD52"/>
    </row>
    <row r="53" s="1" customFormat="1" spans="1:15 16375:16384">
      <c r="C53" s="6" t="s">
        <v>453</v>
      </c>
      <c r="D53" s="6"/>
      <c r="E53" s="6"/>
      <c r="F53" s="6"/>
      <c r="G53" s="6"/>
      <c r="H53" s="6"/>
      <c r="I53" s="6"/>
      <c r="J53" s="6"/>
      <c r="K53" s="6"/>
      <c r="L53" s="6"/>
      <c r="M53" s="6"/>
      <c r="N53" s="6"/>
      <c r="O53" s="6"/>
      <c r="XEU53"/>
      <c r="XEV53"/>
      <c r="XEW53"/>
      <c r="XEX53"/>
      <c r="XEY53"/>
      <c r="XEZ53"/>
      <c r="XFA53"/>
      <c r="XFB53"/>
      <c r="XFC53"/>
      <c r="XFD53"/>
    </row>
    <row r="55" s="1" customFormat="1" spans="1:15 16375:16384">
      <c r="C55" s="46"/>
      <c r="D55" s="46"/>
      <c r="E55" s="2"/>
      <c r="L55" s="3"/>
      <c r="M55" s="3"/>
      <c r="N55" s="4"/>
      <c r="XEU55"/>
      <c r="XEV55"/>
      <c r="XEW55"/>
      <c r="XEX55"/>
      <c r="XEY55"/>
      <c r="XEZ55"/>
      <c r="XFA55"/>
      <c r="XFB55"/>
      <c r="XFC55"/>
      <c r="XFD55"/>
    </row>
    <row r="56" s="1" customFormat="1" spans="1:15 16375:16384">
      <c r="D56" s="46"/>
      <c r="E56" s="46"/>
      <c r="L56" s="3"/>
      <c r="M56" s="3"/>
      <c r="N56" s="4"/>
      <c r="XEU56"/>
      <c r="XEV56"/>
      <c r="XEW56"/>
      <c r="XEX56"/>
      <c r="XEY56"/>
      <c r="XEZ56"/>
      <c r="XFA56"/>
      <c r="XFB56"/>
      <c r="XFC56"/>
      <c r="XFD56"/>
    </row>
  </sheetData>
  <mergeCells count="68">
    <mergeCell ref="C1:O1"/>
    <mergeCell ref="C4:O4"/>
    <mergeCell ref="I5:J5"/>
    <mergeCell ref="I6:J6"/>
    <mergeCell ref="I7:J7"/>
    <mergeCell ref="I8:J8"/>
    <mergeCell ref="I9:J9"/>
    <mergeCell ref="I10:J10"/>
    <mergeCell ref="I11:J11"/>
    <mergeCell ref="I12:J12"/>
    <mergeCell ref="I13:J13"/>
    <mergeCell ref="I18:J18"/>
    <mergeCell ref="I19:J19"/>
    <mergeCell ref="I20:J20"/>
    <mergeCell ref="I21:J21"/>
    <mergeCell ref="I22:J22"/>
    <mergeCell ref="C53:O53"/>
    <mergeCell ref="A6:A20"/>
    <mergeCell ref="A21:A39"/>
    <mergeCell ref="A40:A45"/>
    <mergeCell ref="A46:A50"/>
    <mergeCell ref="B6:B20"/>
    <mergeCell ref="B21:B39"/>
    <mergeCell ref="B40:B45"/>
    <mergeCell ref="B46:B50"/>
    <mergeCell ref="C6:C12"/>
    <mergeCell ref="C13:C17"/>
    <mergeCell ref="C18:C20"/>
    <mergeCell ref="C21:C26"/>
    <mergeCell ref="C27:C36"/>
    <mergeCell ref="C37:C39"/>
    <mergeCell ref="C40:C42"/>
    <mergeCell ref="C46:C48"/>
    <mergeCell ref="C49:C50"/>
    <mergeCell ref="D6:D12"/>
    <mergeCell ref="D13:D17"/>
    <mergeCell ref="D18:D20"/>
    <mergeCell ref="D21:D26"/>
    <mergeCell ref="D27:D36"/>
    <mergeCell ref="D37:D39"/>
    <mergeCell ref="D40:D42"/>
    <mergeCell ref="D46:D48"/>
    <mergeCell ref="D49:D50"/>
    <mergeCell ref="E6:E9"/>
    <mergeCell ref="E10:E12"/>
    <mergeCell ref="E13:E14"/>
    <mergeCell ref="E15:E17"/>
    <mergeCell ref="E18:E20"/>
    <mergeCell ref="E23:E26"/>
    <mergeCell ref="E27:E29"/>
    <mergeCell ref="E30:E34"/>
    <mergeCell ref="E35:E36"/>
    <mergeCell ref="E38:E39"/>
    <mergeCell ref="E49:E50"/>
    <mergeCell ref="F6:F9"/>
    <mergeCell ref="F10:F12"/>
    <mergeCell ref="F13:F14"/>
    <mergeCell ref="F15:F17"/>
    <mergeCell ref="F18:F20"/>
    <mergeCell ref="F23:F26"/>
    <mergeCell ref="F27:F29"/>
    <mergeCell ref="F30:F34"/>
    <mergeCell ref="F35:F36"/>
    <mergeCell ref="F38:F39"/>
    <mergeCell ref="F49:F50"/>
    <mergeCell ref="O40:O42"/>
    <mergeCell ref="O49:O50"/>
    <mergeCell ref="C2:O3"/>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9"/>
  <sheetViews>
    <sheetView workbookViewId="0">
      <selection activeCell="I6" sqref="I6:J6"/>
    </sheetView>
  </sheetViews>
  <sheetFormatPr defaultColWidth="7.63636363636364" defaultRowHeight="14"/>
  <cols>
    <col min="1" max="1" width="9.36363636363636" style="1" customWidth="1"/>
    <col min="2" max="2" width="5.90909090909091" style="1" customWidth="1"/>
    <col min="3" max="3" width="9.54545454545454" style="1" customWidth="1"/>
    <col min="4" max="4" width="5" style="1" customWidth="1"/>
    <col min="5" max="5" width="9.36363636363636" style="2" customWidth="1"/>
    <col min="6" max="6" width="6.09090909090909" style="1" customWidth="1"/>
    <col min="7" max="7" width="26.7272727272727" style="1" customWidth="1"/>
    <col min="8" max="8" width="5.45454545454545" style="1" customWidth="1"/>
    <col min="9" max="9" width="4.45454545454545" style="1" customWidth="1"/>
    <col min="10" max="10" width="4.54545454545455" style="1" customWidth="1"/>
    <col min="11" max="11" width="6.90909090909091" style="1" customWidth="1"/>
    <col min="12" max="12" width="11.0909090909091" style="3" customWidth="1"/>
    <col min="13" max="13" width="11.5454545454545" style="3" customWidth="1"/>
    <col min="14" max="14" width="10.0909090909091" style="4" customWidth="1"/>
    <col min="15" max="15" width="39.9090909090909" style="1" customWidth="1"/>
    <col min="16" max="16374" width="7.63636363636364" style="1"/>
  </cols>
  <sheetData>
    <row r="1" s="1" customFormat="1" spans="1:28 16375:16384">
      <c r="C1" s="5" t="s">
        <v>400</v>
      </c>
      <c r="D1" s="6"/>
      <c r="E1" s="6"/>
      <c r="F1" s="6"/>
      <c r="G1" s="6"/>
      <c r="H1" s="6"/>
      <c r="I1" s="6"/>
      <c r="J1" s="6"/>
      <c r="K1" s="6"/>
      <c r="L1" s="6"/>
      <c r="M1" s="6"/>
      <c r="N1" s="6"/>
      <c r="O1" s="6"/>
      <c r="XEU1"/>
      <c r="XEV1"/>
      <c r="XEW1"/>
      <c r="XEX1"/>
      <c r="XEY1"/>
      <c r="XEZ1"/>
      <c r="XFA1"/>
      <c r="XFB1"/>
      <c r="XFC1"/>
      <c r="XFD1"/>
    </row>
    <row r="2" s="1" customFormat="1" spans="1:28 16375:16384">
      <c r="C2" s="7" t="s">
        <v>401</v>
      </c>
      <c r="D2" s="7"/>
      <c r="E2" s="7"/>
      <c r="F2" s="7"/>
      <c r="G2" s="7"/>
      <c r="H2" s="7"/>
      <c r="I2" s="7"/>
      <c r="J2" s="7"/>
      <c r="K2" s="7"/>
      <c r="L2" s="7"/>
      <c r="M2" s="7"/>
      <c r="N2" s="7"/>
      <c r="O2" s="7"/>
      <c r="P2" s="8"/>
      <c r="Q2" s="8"/>
      <c r="R2" s="8"/>
      <c r="XEU2"/>
      <c r="XEV2"/>
      <c r="XEW2"/>
      <c r="XEX2"/>
      <c r="XEY2"/>
      <c r="XEZ2"/>
      <c r="XFA2"/>
      <c r="XFB2"/>
      <c r="XFC2"/>
      <c r="XFD2"/>
    </row>
    <row r="3" s="1" customFormat="1" spans="1:28 16375:16384">
      <c r="C3" s="7"/>
      <c r="D3" s="7"/>
      <c r="E3" s="7"/>
      <c r="F3" s="7"/>
      <c r="G3" s="7"/>
      <c r="H3" s="7"/>
      <c r="I3" s="7"/>
      <c r="J3" s="7"/>
      <c r="K3" s="7"/>
      <c r="L3" s="7"/>
      <c r="M3" s="7"/>
      <c r="N3" s="7"/>
      <c r="O3" s="7"/>
      <c r="XEU3"/>
      <c r="XEV3"/>
      <c r="XEW3"/>
      <c r="XEX3"/>
      <c r="XEY3"/>
      <c r="XEZ3"/>
      <c r="XFA3"/>
      <c r="XFB3"/>
      <c r="XFC3"/>
      <c r="XFD3"/>
    </row>
    <row r="4" s="1" customFormat="1" spans="1:28 16375:16384">
      <c r="C4" s="9"/>
      <c r="D4" s="9"/>
      <c r="E4" s="9"/>
      <c r="F4" s="9"/>
      <c r="G4" s="9"/>
      <c r="H4" s="9"/>
      <c r="I4" s="9"/>
      <c r="J4" s="9"/>
      <c r="K4" s="9"/>
      <c r="L4" s="9"/>
      <c r="M4" s="9"/>
      <c r="N4" s="9"/>
      <c r="O4" s="9"/>
      <c r="XEU4"/>
      <c r="XEV4"/>
      <c r="XEW4"/>
      <c r="XEX4"/>
      <c r="XEY4"/>
      <c r="XEZ4"/>
      <c r="XFA4"/>
      <c r="XFB4"/>
      <c r="XFC4"/>
      <c r="XFD4"/>
    </row>
    <row r="5" s="1" customFormat="1" ht="28" spans="1:28 16375:16384">
      <c r="A5" s="10" t="s">
        <v>104</v>
      </c>
      <c r="B5" s="11" t="s">
        <v>402</v>
      </c>
      <c r="C5" s="10" t="s">
        <v>105</v>
      </c>
      <c r="D5" s="11" t="s">
        <v>402</v>
      </c>
      <c r="E5" s="10" t="s">
        <v>403</v>
      </c>
      <c r="F5" s="11" t="s">
        <v>404</v>
      </c>
      <c r="G5" s="12" t="s">
        <v>405</v>
      </c>
      <c r="H5" s="11" t="s">
        <v>402</v>
      </c>
      <c r="I5" s="13" t="s">
        <v>406</v>
      </c>
      <c r="J5" s="13"/>
      <c r="K5" s="13" t="s">
        <v>407</v>
      </c>
      <c r="L5" s="14" t="s">
        <v>408</v>
      </c>
      <c r="M5" s="10" t="s">
        <v>409</v>
      </c>
      <c r="N5" s="15" t="s">
        <v>410</v>
      </c>
      <c r="O5" s="11" t="s">
        <v>411</v>
      </c>
      <c r="XEU5"/>
      <c r="XEV5"/>
      <c r="XEW5"/>
      <c r="XEX5"/>
      <c r="XEY5"/>
      <c r="XEZ5"/>
      <c r="XFA5"/>
      <c r="XFB5"/>
      <c r="XFC5"/>
      <c r="XFD5"/>
    </row>
    <row r="6" s="1" customFormat="1" ht="56" spans="1:28 16375:16384">
      <c r="A6" s="16" t="s">
        <v>5</v>
      </c>
      <c r="B6" s="17">
        <v>15</v>
      </c>
      <c r="C6" s="18" t="s">
        <v>412</v>
      </c>
      <c r="D6" s="17">
        <v>4</v>
      </c>
      <c r="E6" s="18" t="s">
        <v>413</v>
      </c>
      <c r="F6" s="17">
        <v>2.5</v>
      </c>
      <c r="G6" s="19" t="s">
        <v>115</v>
      </c>
      <c r="H6" s="20">
        <v>1</v>
      </c>
      <c r="I6" s="254" t="s">
        <v>414</v>
      </c>
      <c r="J6" s="21"/>
      <c r="K6" s="21" t="s">
        <v>414</v>
      </c>
      <c r="L6" s="22">
        <v>3</v>
      </c>
      <c r="M6" s="20">
        <v>1</v>
      </c>
      <c r="N6" s="23">
        <f t="shared" ref="N6:N24" si="0">M6-L6</f>
        <v>-2</v>
      </c>
      <c r="O6" s="19" t="s">
        <v>117</v>
      </c>
      <c r="XEU6"/>
      <c r="XEV6"/>
      <c r="XEW6"/>
      <c r="XEX6"/>
      <c r="XEY6"/>
      <c r="XEZ6"/>
      <c r="XFA6"/>
      <c r="XFB6"/>
      <c r="XFC6"/>
      <c r="XFD6"/>
    </row>
    <row r="7" s="1" customFormat="1" ht="28" spans="1:28 16375:16384">
      <c r="A7" s="17"/>
      <c r="B7" s="17"/>
      <c r="C7" s="18"/>
      <c r="D7" s="17"/>
      <c r="E7" s="24"/>
      <c r="F7" s="17"/>
      <c r="G7" s="25" t="s">
        <v>118</v>
      </c>
      <c r="H7" s="20">
        <v>0.5</v>
      </c>
      <c r="I7" s="254" t="s">
        <v>414</v>
      </c>
      <c r="J7" s="21"/>
      <c r="K7" s="21" t="s">
        <v>414</v>
      </c>
      <c r="L7" s="22">
        <v>3</v>
      </c>
      <c r="M7" s="20">
        <v>0.5</v>
      </c>
      <c r="N7" s="23">
        <f t="shared" si="0"/>
        <v>-2.5</v>
      </c>
      <c r="O7" s="25" t="s">
        <v>119</v>
      </c>
      <c r="P7" s="2"/>
      <c r="Q7" s="2"/>
      <c r="XEU7"/>
      <c r="XEV7"/>
      <c r="XEW7"/>
      <c r="XEX7"/>
      <c r="XEY7"/>
      <c r="XEZ7"/>
      <c r="XFA7"/>
      <c r="XFB7"/>
      <c r="XFC7"/>
      <c r="XFD7"/>
    </row>
    <row r="8" s="1" customFormat="1" ht="86" customHeight="1" spans="1:28 16375:16384">
      <c r="A8" s="17"/>
      <c r="B8" s="17"/>
      <c r="C8" s="18"/>
      <c r="D8" s="17"/>
      <c r="E8" s="24"/>
      <c r="F8" s="17"/>
      <c r="G8" s="19" t="s">
        <v>120</v>
      </c>
      <c r="H8" s="26">
        <v>0.5</v>
      </c>
      <c r="I8" s="254" t="s">
        <v>414</v>
      </c>
      <c r="J8" s="21"/>
      <c r="K8" s="21" t="s">
        <v>414</v>
      </c>
      <c r="L8" s="22">
        <v>3</v>
      </c>
      <c r="M8" s="26">
        <v>0.5</v>
      </c>
      <c r="N8" s="23">
        <f t="shared" si="0"/>
        <v>-2.5</v>
      </c>
      <c r="O8" s="19" t="s">
        <v>121</v>
      </c>
      <c r="XEU8"/>
      <c r="XEV8"/>
      <c r="XEW8"/>
      <c r="XEX8"/>
      <c r="XEY8"/>
      <c r="XEZ8"/>
      <c r="XFA8"/>
      <c r="XFB8"/>
      <c r="XFC8"/>
      <c r="XFD8"/>
    </row>
    <row r="9" s="1" customFormat="1" ht="28" spans="1:28 16375:16384">
      <c r="A9" s="17"/>
      <c r="B9" s="17"/>
      <c r="C9" s="18"/>
      <c r="D9" s="17"/>
      <c r="E9" s="24"/>
      <c r="F9" s="17"/>
      <c r="G9" s="25" t="s">
        <v>122</v>
      </c>
      <c r="H9" s="20">
        <v>0.5</v>
      </c>
      <c r="I9" s="27">
        <f>[1]资金项目管理!F4</f>
        <v>0</v>
      </c>
      <c r="J9" s="27"/>
      <c r="K9" s="27">
        <f>[1]资金项目管理!G4</f>
        <v>0</v>
      </c>
      <c r="L9" s="22">
        <v>13</v>
      </c>
      <c r="M9" s="20">
        <v>0.5</v>
      </c>
      <c r="N9" s="23">
        <f t="shared" si="0"/>
        <v>-12.5</v>
      </c>
      <c r="O9" s="25" t="s">
        <v>123</v>
      </c>
      <c r="P9" s="2"/>
      <c r="Q9" s="2"/>
      <c r="R9" s="2"/>
      <c r="S9" s="2"/>
      <c r="T9" s="2"/>
      <c r="U9" s="2"/>
      <c r="V9" s="2"/>
      <c r="XEU9"/>
      <c r="XEV9"/>
      <c r="XEW9"/>
      <c r="XEX9"/>
      <c r="XEY9"/>
      <c r="XEZ9"/>
      <c r="XFA9"/>
      <c r="XFB9"/>
      <c r="XFC9"/>
      <c r="XFD9"/>
    </row>
    <row r="10" s="1" customFormat="1" ht="47" customHeight="1" spans="1:28 16375:16384">
      <c r="A10" s="17"/>
      <c r="B10" s="17"/>
      <c r="C10" s="18"/>
      <c r="D10" s="17"/>
      <c r="E10" s="24" t="s">
        <v>415</v>
      </c>
      <c r="F10" s="17">
        <v>1.5</v>
      </c>
      <c r="G10" s="25" t="s">
        <v>125</v>
      </c>
      <c r="H10" s="20">
        <v>0.5</v>
      </c>
      <c r="I10" s="27">
        <f>[1]资金项目管理!F5</f>
        <v>0</v>
      </c>
      <c r="J10" s="27"/>
      <c r="K10" s="27">
        <f>[1]资金项目管理!G5</f>
        <v>0</v>
      </c>
      <c r="L10" s="22">
        <v>9.2</v>
      </c>
      <c r="M10" s="20">
        <v>0.5</v>
      </c>
      <c r="N10" s="23">
        <f t="shared" si="0"/>
        <v>-8.7</v>
      </c>
      <c r="O10" s="19" t="s">
        <v>126</v>
      </c>
      <c r="P10" s="2"/>
      <c r="Q10" s="2"/>
      <c r="R10" s="2"/>
      <c r="S10" s="2"/>
      <c r="T10" s="2"/>
      <c r="U10" s="2"/>
      <c r="XEU10"/>
      <c r="XEV10"/>
      <c r="XEW10"/>
      <c r="XEX10"/>
      <c r="XEY10"/>
      <c r="XEZ10"/>
      <c r="XFA10"/>
      <c r="XFB10"/>
      <c r="XFC10"/>
      <c r="XFD10"/>
    </row>
    <row r="11" s="1" customFormat="1" ht="28" spans="1:28 16375:16384">
      <c r="A11" s="17"/>
      <c r="B11" s="17"/>
      <c r="C11" s="18"/>
      <c r="D11" s="17"/>
      <c r="E11" s="24"/>
      <c r="F11" s="17"/>
      <c r="G11" s="28" t="s">
        <v>127</v>
      </c>
      <c r="H11" s="20">
        <v>0.5</v>
      </c>
      <c r="I11" s="254" t="s">
        <v>414</v>
      </c>
      <c r="J11" s="21"/>
      <c r="K11" s="21" t="s">
        <v>414</v>
      </c>
      <c r="L11" s="22">
        <v>3</v>
      </c>
      <c r="M11" s="20">
        <v>0.5</v>
      </c>
      <c r="N11" s="23">
        <f t="shared" si="0"/>
        <v>-2.5</v>
      </c>
      <c r="O11" s="25" t="s">
        <v>128</v>
      </c>
      <c r="XEU11"/>
      <c r="XEV11"/>
      <c r="XEW11"/>
      <c r="XEX11"/>
      <c r="XEY11"/>
      <c r="XEZ11"/>
      <c r="XFA11"/>
      <c r="XFB11"/>
      <c r="XFC11"/>
      <c r="XFD11"/>
    </row>
    <row r="12" s="1" customFormat="1" ht="53" customHeight="1" spans="1:28 16375:16384">
      <c r="A12" s="17"/>
      <c r="B12" s="17"/>
      <c r="C12" s="18"/>
      <c r="D12" s="17"/>
      <c r="E12" s="24"/>
      <c r="F12" s="17"/>
      <c r="G12" s="28" t="s">
        <v>129</v>
      </c>
      <c r="H12" s="20">
        <v>0.5</v>
      </c>
      <c r="I12" s="254" t="s">
        <v>414</v>
      </c>
      <c r="J12" s="21"/>
      <c r="K12" s="21" t="s">
        <v>414</v>
      </c>
      <c r="L12" s="22">
        <v>3</v>
      </c>
      <c r="M12" s="20">
        <v>0.5</v>
      </c>
      <c r="N12" s="23">
        <f t="shared" si="0"/>
        <v>-2.5</v>
      </c>
      <c r="O12" s="25" t="s">
        <v>130</v>
      </c>
      <c r="P12" s="2"/>
      <c r="Q12" s="2"/>
      <c r="R12" s="2"/>
      <c r="XEU12"/>
      <c r="XEV12"/>
      <c r="XEW12"/>
      <c r="XEX12"/>
      <c r="XEY12"/>
      <c r="XEZ12"/>
      <c r="XFA12"/>
      <c r="XFB12"/>
      <c r="XFC12"/>
      <c r="XFD12"/>
    </row>
    <row r="13" s="1" customFormat="1" spans="1:28 16375:16384">
      <c r="A13" s="17"/>
      <c r="B13" s="17"/>
      <c r="C13" s="18" t="s">
        <v>416</v>
      </c>
      <c r="D13" s="17">
        <v>6</v>
      </c>
      <c r="E13" s="29" t="s">
        <v>417</v>
      </c>
      <c r="F13" s="17">
        <v>3</v>
      </c>
      <c r="G13" s="25" t="s">
        <v>246</v>
      </c>
      <c r="H13" s="20">
        <v>2</v>
      </c>
      <c r="I13" s="254" t="s">
        <v>414</v>
      </c>
      <c r="J13" s="21"/>
      <c r="K13" s="21" t="s">
        <v>414</v>
      </c>
      <c r="L13" s="22">
        <v>3</v>
      </c>
      <c r="M13" s="20">
        <v>2</v>
      </c>
      <c r="N13" s="23">
        <f t="shared" si="0"/>
        <v>-1</v>
      </c>
      <c r="O13" s="25" t="s">
        <v>134</v>
      </c>
      <c r="XEU13"/>
      <c r="XEV13"/>
      <c r="XEW13"/>
      <c r="XEX13"/>
      <c r="XEY13"/>
      <c r="XEZ13"/>
      <c r="XFA13"/>
      <c r="XFB13"/>
      <c r="XFC13"/>
      <c r="XFD13"/>
    </row>
    <row r="14" s="1" customFormat="1" ht="28" spans="1:28 16375:16384">
      <c r="A14" s="17"/>
      <c r="B14" s="17"/>
      <c r="C14" s="18"/>
      <c r="D14" s="17"/>
      <c r="E14" s="24"/>
      <c r="F14" s="17"/>
      <c r="G14" s="28" t="s">
        <v>247</v>
      </c>
      <c r="H14" s="20">
        <v>1</v>
      </c>
      <c r="I14" s="21" t="s">
        <v>418</v>
      </c>
      <c r="J14" s="23" t="e">
        <f>[1]产出指标!E3</f>
        <v>#REF!</v>
      </c>
      <c r="K14" s="23" t="e">
        <f>[1]产出指标!F3</f>
        <v>#REF!</v>
      </c>
      <c r="L14" s="22">
        <v>12</v>
      </c>
      <c r="M14" s="20">
        <v>1</v>
      </c>
      <c r="N14" s="23">
        <f t="shared" si="0"/>
        <v>-11</v>
      </c>
      <c r="O14" s="28" t="s">
        <v>136</v>
      </c>
      <c r="P14" s="2"/>
      <c r="Q14" s="2"/>
      <c r="R14" s="2"/>
      <c r="S14" s="2"/>
      <c r="T14" s="2"/>
      <c r="U14" s="2"/>
      <c r="V14" s="2"/>
      <c r="W14" s="2"/>
      <c r="X14" s="2"/>
      <c r="Y14" s="2"/>
      <c r="Z14" s="2"/>
      <c r="AA14" s="2"/>
      <c r="AB14" s="2"/>
      <c r="XEU14"/>
      <c r="XEV14"/>
      <c r="XEW14"/>
      <c r="XEX14"/>
      <c r="XEY14"/>
      <c r="XEZ14"/>
      <c r="XFA14"/>
      <c r="XFB14"/>
      <c r="XFC14"/>
      <c r="XFD14"/>
    </row>
    <row r="15" s="1" customFormat="1" ht="42" spans="1:28 16375:16384">
      <c r="A15" s="17"/>
      <c r="B15" s="17"/>
      <c r="C15" s="18"/>
      <c r="D15" s="17"/>
      <c r="E15" s="29" t="s">
        <v>419</v>
      </c>
      <c r="F15" s="17">
        <v>3</v>
      </c>
      <c r="G15" s="25" t="s">
        <v>138</v>
      </c>
      <c r="H15" s="20">
        <v>1</v>
      </c>
      <c r="I15" s="21" t="s">
        <v>418</v>
      </c>
      <c r="J15" s="23" t="e">
        <f>[1]产出指标!E4</f>
        <v>#REF!</v>
      </c>
      <c r="K15" s="23" t="e">
        <f>[1]产出指标!F4</f>
        <v>#REF!</v>
      </c>
      <c r="L15" s="22">
        <v>1.5</v>
      </c>
      <c r="M15" s="20">
        <v>0.5</v>
      </c>
      <c r="N15" s="23">
        <f t="shared" si="0"/>
        <v>-1</v>
      </c>
      <c r="O15" s="25" t="s">
        <v>139</v>
      </c>
      <c r="P15" s="2"/>
      <c r="Q15" s="2"/>
      <c r="R15" s="2"/>
      <c r="S15" s="2"/>
      <c r="T15" s="2"/>
      <c r="U15" s="2"/>
      <c r="V15" s="2"/>
      <c r="W15" s="2"/>
      <c r="X15" s="2"/>
      <c r="Y15" s="2"/>
      <c r="Z15" s="2"/>
      <c r="AA15" s="2"/>
      <c r="AB15" s="2"/>
      <c r="XEU15"/>
      <c r="XEV15"/>
      <c r="XEW15"/>
      <c r="XEX15"/>
      <c r="XEY15"/>
      <c r="XEZ15"/>
      <c r="XFA15"/>
      <c r="XFB15"/>
      <c r="XFC15"/>
      <c r="XFD15"/>
    </row>
    <row r="16" s="1" customFormat="1" ht="36" customHeight="1" spans="1:28 16375:16384">
      <c r="A16" s="17"/>
      <c r="B16" s="17"/>
      <c r="C16" s="18"/>
      <c r="D16" s="17"/>
      <c r="E16" s="24"/>
      <c r="F16" s="17"/>
      <c r="G16" s="28" t="s">
        <v>140</v>
      </c>
      <c r="H16" s="20">
        <v>1</v>
      </c>
      <c r="I16" s="21" t="s">
        <v>418</v>
      </c>
      <c r="J16" s="23" t="e">
        <f>[1]产出指标!E5</f>
        <v>#REF!</v>
      </c>
      <c r="K16" s="23" t="e">
        <f>[1]产出指标!F5</f>
        <v>#REF!</v>
      </c>
      <c r="L16" s="22">
        <v>2.7</v>
      </c>
      <c r="M16" s="20">
        <v>0.5</v>
      </c>
      <c r="N16" s="23">
        <f t="shared" si="0"/>
        <v>-2.2</v>
      </c>
      <c r="O16" s="28" t="s">
        <v>141</v>
      </c>
      <c r="XEU16"/>
      <c r="XEV16"/>
      <c r="XEW16"/>
      <c r="XEX16"/>
      <c r="XEY16"/>
      <c r="XEZ16"/>
      <c r="XFA16"/>
      <c r="XFB16"/>
      <c r="XFC16"/>
      <c r="XFD16"/>
    </row>
    <row r="17" s="1" customFormat="1" ht="42" spans="1:16 16375:16384">
      <c r="A17" s="17"/>
      <c r="B17" s="17"/>
      <c r="C17" s="18"/>
      <c r="D17" s="17"/>
      <c r="E17" s="24"/>
      <c r="F17" s="17"/>
      <c r="G17" s="28" t="s">
        <v>142</v>
      </c>
      <c r="H17" s="20">
        <v>1</v>
      </c>
      <c r="I17" s="21" t="s">
        <v>418</v>
      </c>
      <c r="J17" s="23" t="e">
        <f>[1]产出指标!E6</f>
        <v>#REF!</v>
      </c>
      <c r="K17" s="23" t="e">
        <f>[1]产出指标!F6</f>
        <v>#REF!</v>
      </c>
      <c r="L17" s="22">
        <v>3</v>
      </c>
      <c r="M17" s="20">
        <v>0.5</v>
      </c>
      <c r="N17" s="23">
        <f t="shared" si="0"/>
        <v>-2.5</v>
      </c>
      <c r="O17" s="28" t="s">
        <v>143</v>
      </c>
      <c r="XEU17"/>
      <c r="XEV17"/>
      <c r="XEW17"/>
      <c r="XEX17"/>
      <c r="XEY17"/>
      <c r="XEZ17"/>
      <c r="XFA17"/>
      <c r="XFB17"/>
      <c r="XFC17"/>
      <c r="XFD17"/>
    </row>
    <row r="18" s="1" customFormat="1" ht="28" spans="1:16 16375:16384">
      <c r="A18" s="17"/>
      <c r="B18" s="17"/>
      <c r="C18" s="18" t="s">
        <v>420</v>
      </c>
      <c r="D18" s="17">
        <v>5</v>
      </c>
      <c r="E18" s="29" t="s">
        <v>421</v>
      </c>
      <c r="F18" s="17">
        <v>5</v>
      </c>
      <c r="G18" s="25" t="s">
        <v>146</v>
      </c>
      <c r="H18" s="20">
        <v>2</v>
      </c>
      <c r="I18" s="30" t="s">
        <v>422</v>
      </c>
      <c r="J18" s="30"/>
      <c r="K18" s="21" t="s">
        <v>414</v>
      </c>
      <c r="L18" s="22">
        <v>5</v>
      </c>
      <c r="M18" s="31">
        <v>1.9136</v>
      </c>
      <c r="N18" s="23">
        <f t="shared" si="0"/>
        <v>-3.0864</v>
      </c>
      <c r="O18" s="25" t="s">
        <v>148</v>
      </c>
      <c r="P18" s="32"/>
      <c r="XEU18"/>
      <c r="XEV18"/>
      <c r="XEW18"/>
      <c r="XEX18"/>
      <c r="XEY18"/>
      <c r="XEZ18"/>
      <c r="XFA18"/>
      <c r="XFB18"/>
      <c r="XFC18"/>
      <c r="XFD18"/>
    </row>
    <row r="19" s="1" customFormat="1" ht="46" customHeight="1" spans="1:16 16375:16384">
      <c r="A19" s="17"/>
      <c r="B19" s="17"/>
      <c r="C19" s="18"/>
      <c r="D19" s="17"/>
      <c r="E19" s="29"/>
      <c r="F19" s="17"/>
      <c r="G19" s="28" t="s">
        <v>149</v>
      </c>
      <c r="H19" s="20">
        <v>2</v>
      </c>
      <c r="I19" s="30" t="s">
        <v>423</v>
      </c>
      <c r="J19" s="30"/>
      <c r="K19" s="21" t="s">
        <v>414</v>
      </c>
      <c r="L19" s="22">
        <v>5</v>
      </c>
      <c r="M19" s="31">
        <v>1.9136</v>
      </c>
      <c r="N19" s="23">
        <f t="shared" si="0"/>
        <v>-3.0864</v>
      </c>
      <c r="O19" s="28" t="s">
        <v>150</v>
      </c>
      <c r="P19" s="32"/>
      <c r="XEU19"/>
      <c r="XEV19"/>
      <c r="XEW19"/>
      <c r="XEX19"/>
      <c r="XEY19"/>
      <c r="XEZ19"/>
      <c r="XFA19"/>
      <c r="XFB19"/>
      <c r="XFC19"/>
      <c r="XFD19"/>
    </row>
    <row r="20" s="1" customFormat="1" ht="28" spans="1:16 16375:16384">
      <c r="A20" s="17"/>
      <c r="B20" s="17"/>
      <c r="C20" s="18"/>
      <c r="D20" s="17"/>
      <c r="E20" s="29"/>
      <c r="F20" s="17"/>
      <c r="G20" s="28" t="s">
        <v>151</v>
      </c>
      <c r="H20" s="20">
        <v>1</v>
      </c>
      <c r="I20" s="30" t="s">
        <v>424</v>
      </c>
      <c r="J20" s="30"/>
      <c r="K20" s="21" t="s">
        <v>414</v>
      </c>
      <c r="L20" s="22">
        <v>5</v>
      </c>
      <c r="M20" s="31">
        <v>0.9568</v>
      </c>
      <c r="N20" s="23">
        <f t="shared" si="0"/>
        <v>-4.0432</v>
      </c>
      <c r="O20" s="28" t="s">
        <v>152</v>
      </c>
      <c r="P20" s="32"/>
      <c r="XEU20"/>
      <c r="XEV20"/>
      <c r="XEW20"/>
      <c r="XEX20"/>
      <c r="XEY20"/>
      <c r="XEZ20"/>
      <c r="XFA20"/>
      <c r="XFB20"/>
      <c r="XFC20"/>
      <c r="XFD20"/>
    </row>
    <row r="21" s="1" customFormat="1" ht="42" spans="1:16 16375:16384">
      <c r="A21" s="16" t="s">
        <v>425</v>
      </c>
      <c r="B21" s="17">
        <v>25</v>
      </c>
      <c r="C21" s="18" t="s">
        <v>426</v>
      </c>
      <c r="D21" s="17">
        <v>12</v>
      </c>
      <c r="E21" s="33" t="s">
        <v>427</v>
      </c>
      <c r="F21" s="17">
        <v>4</v>
      </c>
      <c r="G21" s="34" t="s">
        <v>156</v>
      </c>
      <c r="H21" s="20">
        <v>4</v>
      </c>
      <c r="I21" s="30" t="s">
        <v>428</v>
      </c>
      <c r="J21" s="30"/>
      <c r="K21" s="21" t="s">
        <v>414</v>
      </c>
      <c r="L21" s="22">
        <v>5</v>
      </c>
      <c r="M21" s="31">
        <v>2.3636</v>
      </c>
      <c r="N21" s="23">
        <f t="shared" si="0"/>
        <v>-2.6364</v>
      </c>
      <c r="O21" s="28" t="s">
        <v>157</v>
      </c>
      <c r="P21" s="32"/>
      <c r="XEU21"/>
      <c r="XEV21"/>
      <c r="XEW21"/>
      <c r="XEX21"/>
      <c r="XEY21"/>
      <c r="XEZ21"/>
      <c r="XFA21"/>
      <c r="XFB21"/>
      <c r="XFC21"/>
      <c r="XFD21"/>
    </row>
    <row r="22" s="1" customFormat="1" ht="42" spans="1:16 16375:16384">
      <c r="A22" s="17"/>
      <c r="B22" s="17"/>
      <c r="C22" s="18"/>
      <c r="D22" s="17"/>
      <c r="E22" s="33" t="s">
        <v>429</v>
      </c>
      <c r="F22" s="17">
        <v>4</v>
      </c>
      <c r="G22" s="25" t="s">
        <v>159</v>
      </c>
      <c r="H22" s="20">
        <v>4</v>
      </c>
      <c r="I22" s="30" t="s">
        <v>430</v>
      </c>
      <c r="J22" s="30"/>
      <c r="K22" s="21" t="s">
        <v>414</v>
      </c>
      <c r="L22" s="22">
        <v>5</v>
      </c>
      <c r="M22" s="31">
        <v>1.1364</v>
      </c>
      <c r="N22" s="23">
        <f t="shared" si="0"/>
        <v>-3.8636</v>
      </c>
      <c r="O22" s="28" t="s">
        <v>160</v>
      </c>
      <c r="P22" s="32"/>
      <c r="XEU22"/>
      <c r="XEV22"/>
      <c r="XEW22"/>
      <c r="XEX22"/>
      <c r="XEY22"/>
      <c r="XEZ22"/>
      <c r="XFA22"/>
      <c r="XFB22"/>
      <c r="XFC22"/>
      <c r="XFD22"/>
    </row>
    <row r="23" s="1" customFormat="1" ht="70" customHeight="1" spans="1:16 16375:16384">
      <c r="A23" s="17"/>
      <c r="B23" s="17"/>
      <c r="C23" s="18"/>
      <c r="D23" s="17"/>
      <c r="E23" s="18" t="s">
        <v>431</v>
      </c>
      <c r="F23" s="17">
        <v>4</v>
      </c>
      <c r="G23" s="34" t="s">
        <v>162</v>
      </c>
      <c r="H23" s="20">
        <v>1</v>
      </c>
      <c r="I23" s="21" t="s">
        <v>432</v>
      </c>
      <c r="J23" s="35">
        <v>0.9</v>
      </c>
      <c r="K23" s="35"/>
      <c r="L23" s="22">
        <v>5</v>
      </c>
      <c r="M23" s="20">
        <v>0.8</v>
      </c>
      <c r="N23" s="23">
        <f t="shared" si="0"/>
        <v>-4.2</v>
      </c>
      <c r="O23" s="28" t="s">
        <v>163</v>
      </c>
      <c r="XEU23"/>
      <c r="XEV23"/>
      <c r="XEW23"/>
      <c r="XEX23"/>
      <c r="XEY23"/>
      <c r="XEZ23"/>
      <c r="XFA23"/>
      <c r="XFB23"/>
      <c r="XFC23"/>
      <c r="XFD23"/>
    </row>
    <row r="24" s="1" customFormat="1" ht="28" spans="1:16 16375:16384">
      <c r="A24" s="17"/>
      <c r="B24" s="17"/>
      <c r="C24" s="18"/>
      <c r="D24" s="17"/>
      <c r="E24" s="24"/>
      <c r="F24" s="17"/>
      <c r="G24" s="28" t="s">
        <v>164</v>
      </c>
      <c r="H24" s="20">
        <v>1</v>
      </c>
      <c r="I24" s="21" t="s">
        <v>432</v>
      </c>
      <c r="J24" s="35">
        <v>0.9</v>
      </c>
      <c r="K24" s="35"/>
      <c r="L24" s="22">
        <v>5</v>
      </c>
      <c r="M24" s="20">
        <v>0.8</v>
      </c>
      <c r="N24" s="23">
        <f t="shared" si="0"/>
        <v>-4.2</v>
      </c>
      <c r="O24" s="28" t="s">
        <v>165</v>
      </c>
      <c r="XEU24"/>
      <c r="XEV24"/>
      <c r="XEW24"/>
      <c r="XEX24"/>
      <c r="XEY24"/>
      <c r="XEZ24"/>
      <c r="XFA24"/>
      <c r="XFB24"/>
      <c r="XFC24"/>
      <c r="XFD24"/>
    </row>
    <row r="25" s="1" customFormat="1" ht="42" spans="1:16 16375:16384">
      <c r="A25" s="17"/>
      <c r="B25" s="17"/>
      <c r="C25" s="18"/>
      <c r="D25" s="17"/>
      <c r="E25" s="24"/>
      <c r="F25" s="17"/>
      <c r="G25" s="28" t="s">
        <v>166</v>
      </c>
      <c r="H25" s="20">
        <v>1</v>
      </c>
      <c r="I25" s="21"/>
      <c r="J25" s="21"/>
      <c r="K25" s="21"/>
      <c r="L25" s="22">
        <v>94.4</v>
      </c>
      <c r="M25" s="20">
        <v>0.8</v>
      </c>
      <c r="N25" s="23">
        <f>SUM(N6:N24)</f>
        <v>-76.016</v>
      </c>
      <c r="O25" s="28" t="s">
        <v>167</v>
      </c>
      <c r="XEU25"/>
      <c r="XEV25"/>
      <c r="XEW25"/>
      <c r="XEX25"/>
      <c r="XEY25"/>
      <c r="XEZ25"/>
      <c r="XFA25"/>
      <c r="XFB25"/>
      <c r="XFC25"/>
      <c r="XFD25"/>
    </row>
    <row r="26" s="1" customFormat="1" ht="28" spans="1:16 16375:16384">
      <c r="A26" s="17"/>
      <c r="B26" s="17"/>
      <c r="C26" s="18"/>
      <c r="D26" s="17"/>
      <c r="E26" s="24"/>
      <c r="F26" s="17"/>
      <c r="G26" s="25" t="s">
        <v>168</v>
      </c>
      <c r="H26" s="20">
        <v>1</v>
      </c>
      <c r="I26" s="21"/>
      <c r="J26" s="21"/>
      <c r="K26" s="21"/>
      <c r="L26" s="21"/>
      <c r="M26" s="20">
        <v>1</v>
      </c>
      <c r="N26" s="23"/>
      <c r="O26" s="28" t="s">
        <v>169</v>
      </c>
      <c r="XEU26"/>
      <c r="XEV26"/>
      <c r="XEW26"/>
      <c r="XEX26"/>
      <c r="XEY26"/>
      <c r="XEZ26"/>
      <c r="XFA26"/>
      <c r="XFB26"/>
      <c r="XFC26"/>
      <c r="XFD26"/>
    </row>
    <row r="27" s="1" customFormat="1" ht="59" customHeight="1" spans="1:16 16375:16384">
      <c r="A27" s="17"/>
      <c r="B27" s="17"/>
      <c r="C27" s="18" t="s">
        <v>433</v>
      </c>
      <c r="D27" s="17">
        <v>10</v>
      </c>
      <c r="E27" s="29" t="s">
        <v>434</v>
      </c>
      <c r="F27" s="17">
        <v>3</v>
      </c>
      <c r="G27" s="25" t="s">
        <v>172</v>
      </c>
      <c r="H27" s="20">
        <v>1</v>
      </c>
      <c r="I27" s="21"/>
      <c r="J27" s="21"/>
      <c r="K27" s="21"/>
      <c r="L27" s="21"/>
      <c r="M27" s="20">
        <v>0.8</v>
      </c>
      <c r="N27" s="23"/>
      <c r="O27" s="28" t="s">
        <v>173</v>
      </c>
      <c r="XEU27"/>
      <c r="XEV27"/>
      <c r="XEW27"/>
      <c r="XEX27"/>
      <c r="XEY27"/>
      <c r="XEZ27"/>
      <c r="XFA27"/>
      <c r="XFB27"/>
      <c r="XFC27"/>
      <c r="XFD27"/>
    </row>
    <row r="28" s="1" customFormat="1" ht="28" spans="1:16 16375:16384">
      <c r="A28" s="17"/>
      <c r="B28" s="17"/>
      <c r="C28" s="18"/>
      <c r="D28" s="17"/>
      <c r="E28" s="24"/>
      <c r="F28" s="17"/>
      <c r="G28" s="28" t="s">
        <v>174</v>
      </c>
      <c r="H28" s="20">
        <v>1</v>
      </c>
      <c r="I28" s="21"/>
      <c r="J28" s="21"/>
      <c r="K28" s="21"/>
      <c r="L28" s="21"/>
      <c r="M28" s="20">
        <v>0.8</v>
      </c>
      <c r="N28" s="23"/>
      <c r="O28" s="28" t="s">
        <v>175</v>
      </c>
      <c r="XEU28"/>
      <c r="XEV28"/>
      <c r="XEW28"/>
      <c r="XEX28"/>
      <c r="XEY28"/>
      <c r="XEZ28"/>
      <c r="XFA28"/>
      <c r="XFB28"/>
      <c r="XFC28"/>
      <c r="XFD28"/>
    </row>
    <row r="29" s="1" customFormat="1" ht="28" spans="1:16 16375:16384">
      <c r="A29" s="17"/>
      <c r="B29" s="17"/>
      <c r="C29" s="18"/>
      <c r="D29" s="17"/>
      <c r="E29" s="24"/>
      <c r="F29" s="17"/>
      <c r="G29" s="28" t="s">
        <v>176</v>
      </c>
      <c r="H29" s="20">
        <v>1</v>
      </c>
      <c r="I29" s="21"/>
      <c r="J29" s="21"/>
      <c r="K29" s="21"/>
      <c r="L29" s="21"/>
      <c r="M29" s="20">
        <v>1</v>
      </c>
      <c r="N29" s="23"/>
      <c r="O29" s="28" t="s">
        <v>177</v>
      </c>
      <c r="XEU29"/>
      <c r="XEV29"/>
      <c r="XEW29"/>
      <c r="XEX29"/>
      <c r="XEY29"/>
      <c r="XEZ29"/>
      <c r="XFA29"/>
      <c r="XFB29"/>
      <c r="XFC29"/>
      <c r="XFD29"/>
    </row>
    <row r="30" s="1" customFormat="1" ht="28" spans="1:16 16375:16384">
      <c r="A30" s="17"/>
      <c r="B30" s="17"/>
      <c r="C30" s="18"/>
      <c r="D30" s="17"/>
      <c r="E30" s="29" t="s">
        <v>435</v>
      </c>
      <c r="F30" s="17">
        <v>5</v>
      </c>
      <c r="G30" s="25" t="s">
        <v>179</v>
      </c>
      <c r="H30" s="20">
        <v>1</v>
      </c>
      <c r="I30" s="21"/>
      <c r="J30" s="21"/>
      <c r="K30" s="21"/>
      <c r="L30" s="21"/>
      <c r="M30" s="20">
        <v>0.8</v>
      </c>
      <c r="N30" s="23"/>
      <c r="O30" s="28" t="s">
        <v>180</v>
      </c>
      <c r="XEU30"/>
      <c r="XEV30"/>
      <c r="XEW30"/>
      <c r="XEX30"/>
      <c r="XEY30"/>
      <c r="XEZ30"/>
      <c r="XFA30"/>
      <c r="XFB30"/>
      <c r="XFC30"/>
      <c r="XFD30"/>
    </row>
    <row r="31" s="1" customFormat="1" ht="28" spans="1:16 16375:16384">
      <c r="A31" s="17"/>
      <c r="B31" s="17"/>
      <c r="C31" s="18"/>
      <c r="D31" s="17"/>
      <c r="E31" s="24"/>
      <c r="F31" s="17"/>
      <c r="G31" s="28" t="s">
        <v>181</v>
      </c>
      <c r="H31" s="20">
        <v>1</v>
      </c>
      <c r="I31" s="21"/>
      <c r="J31" s="21"/>
      <c r="K31" s="21"/>
      <c r="L31" s="21"/>
      <c r="M31" s="20">
        <v>0.8</v>
      </c>
      <c r="N31" s="23"/>
      <c r="O31" s="28" t="s">
        <v>182</v>
      </c>
      <c r="XEU31"/>
      <c r="XEV31"/>
      <c r="XEW31"/>
      <c r="XEX31"/>
      <c r="XEY31"/>
      <c r="XEZ31"/>
      <c r="XFA31"/>
      <c r="XFB31"/>
      <c r="XFC31"/>
      <c r="XFD31"/>
    </row>
    <row r="32" s="1" customFormat="1" ht="56" spans="1:16 16375:16384">
      <c r="A32" s="17"/>
      <c r="B32" s="17"/>
      <c r="C32" s="18"/>
      <c r="D32" s="17"/>
      <c r="E32" s="24"/>
      <c r="F32" s="17"/>
      <c r="G32" s="28" t="s">
        <v>183</v>
      </c>
      <c r="H32" s="20">
        <v>1</v>
      </c>
      <c r="I32" s="21"/>
      <c r="J32" s="21"/>
      <c r="K32" s="21"/>
      <c r="L32" s="21"/>
      <c r="M32" s="20">
        <v>0.8</v>
      </c>
      <c r="N32" s="23"/>
      <c r="O32" s="28" t="s">
        <v>184</v>
      </c>
      <c r="XEU32"/>
      <c r="XEV32"/>
      <c r="XEW32"/>
      <c r="XEX32"/>
      <c r="XEY32"/>
      <c r="XEZ32"/>
      <c r="XFA32"/>
      <c r="XFB32"/>
      <c r="XFC32"/>
      <c r="XFD32"/>
    </row>
    <row r="33" s="1" customFormat="1" ht="57" customHeight="1" spans="1:15 16375:16384">
      <c r="A33" s="17"/>
      <c r="B33" s="17"/>
      <c r="C33" s="18"/>
      <c r="D33" s="17"/>
      <c r="E33" s="24"/>
      <c r="F33" s="17"/>
      <c r="G33" s="28" t="s">
        <v>185</v>
      </c>
      <c r="H33" s="20">
        <v>1</v>
      </c>
      <c r="I33" s="21"/>
      <c r="J33" s="21"/>
      <c r="K33" s="21"/>
      <c r="L33" s="21"/>
      <c r="M33" s="20">
        <v>1</v>
      </c>
      <c r="N33" s="23"/>
      <c r="O33" s="28" t="s">
        <v>186</v>
      </c>
      <c r="XEU33"/>
      <c r="XEV33"/>
      <c r="XEW33"/>
      <c r="XEX33"/>
      <c r="XEY33"/>
      <c r="XEZ33"/>
      <c r="XFA33"/>
      <c r="XFB33"/>
      <c r="XFC33"/>
      <c r="XFD33"/>
    </row>
    <row r="34" s="1" customFormat="1" ht="42" spans="1:15 16375:16384">
      <c r="A34" s="17"/>
      <c r="B34" s="17"/>
      <c r="C34" s="18"/>
      <c r="D34" s="17"/>
      <c r="E34" s="24"/>
      <c r="F34" s="17"/>
      <c r="G34" s="28" t="s">
        <v>187</v>
      </c>
      <c r="H34" s="20">
        <v>1</v>
      </c>
      <c r="I34" s="21"/>
      <c r="J34" s="21"/>
      <c r="K34" s="21"/>
      <c r="L34" s="21"/>
      <c r="M34" s="20">
        <v>1</v>
      </c>
      <c r="N34" s="23"/>
      <c r="O34" s="28" t="s">
        <v>188</v>
      </c>
      <c r="XEU34"/>
      <c r="XEV34"/>
      <c r="XEW34"/>
      <c r="XEX34"/>
      <c r="XEY34"/>
      <c r="XEZ34"/>
      <c r="XFA34"/>
      <c r="XFB34"/>
      <c r="XFC34"/>
      <c r="XFD34"/>
    </row>
    <row r="35" s="1" customFormat="1" ht="37" customHeight="1" spans="1:15 16375:16384">
      <c r="A35" s="17"/>
      <c r="B35" s="17"/>
      <c r="C35" s="18"/>
      <c r="D35" s="17"/>
      <c r="E35" s="33" t="s">
        <v>436</v>
      </c>
      <c r="F35" s="17">
        <v>2</v>
      </c>
      <c r="G35" s="28" t="s">
        <v>190</v>
      </c>
      <c r="H35" s="20">
        <v>1</v>
      </c>
      <c r="I35" s="21"/>
      <c r="J35" s="21"/>
      <c r="K35" s="21"/>
      <c r="L35" s="21"/>
      <c r="M35" s="20">
        <v>0.8</v>
      </c>
      <c r="N35" s="23"/>
      <c r="O35" s="28" t="s">
        <v>191</v>
      </c>
      <c r="XEU35"/>
      <c r="XEV35"/>
      <c r="XEW35"/>
      <c r="XEX35"/>
      <c r="XEY35"/>
      <c r="XEZ35"/>
      <c r="XFA35"/>
      <c r="XFB35"/>
      <c r="XFC35"/>
      <c r="XFD35"/>
    </row>
    <row r="36" s="1" customFormat="1" spans="1:15 16375:16384">
      <c r="A36" s="17"/>
      <c r="B36" s="17"/>
      <c r="C36" s="18"/>
      <c r="D36" s="17"/>
      <c r="E36" s="36"/>
      <c r="F36" s="17"/>
      <c r="G36" s="28" t="s">
        <v>192</v>
      </c>
      <c r="H36" s="20">
        <v>1</v>
      </c>
      <c r="I36" s="21"/>
      <c r="J36" s="21"/>
      <c r="K36" s="21"/>
      <c r="L36" s="21"/>
      <c r="M36" s="20">
        <v>0.8</v>
      </c>
      <c r="N36" s="23"/>
      <c r="O36" s="28" t="s">
        <v>191</v>
      </c>
      <c r="XEU36"/>
      <c r="XEV36"/>
      <c r="XEW36"/>
      <c r="XEX36"/>
      <c r="XEY36"/>
      <c r="XEZ36"/>
      <c r="XFA36"/>
      <c r="XFB36"/>
      <c r="XFC36"/>
      <c r="XFD36"/>
    </row>
    <row r="37" s="1" customFormat="1" ht="28" spans="1:15 16375:16384">
      <c r="A37" s="17"/>
      <c r="B37" s="17"/>
      <c r="C37" s="18" t="s">
        <v>437</v>
      </c>
      <c r="D37" s="17">
        <v>3</v>
      </c>
      <c r="E37" s="29" t="s">
        <v>438</v>
      </c>
      <c r="F37" s="17">
        <v>1</v>
      </c>
      <c r="G37" s="34" t="s">
        <v>195</v>
      </c>
      <c r="H37" s="20">
        <v>1</v>
      </c>
      <c r="I37" s="21"/>
      <c r="J37" s="21"/>
      <c r="K37" s="21"/>
      <c r="L37" s="21"/>
      <c r="M37" s="20">
        <v>0.8</v>
      </c>
      <c r="N37" s="23"/>
      <c r="O37" s="34" t="s">
        <v>196</v>
      </c>
      <c r="XEU37"/>
      <c r="XEV37"/>
      <c r="XEW37"/>
      <c r="XEX37"/>
      <c r="XEY37"/>
      <c r="XEZ37"/>
      <c r="XFA37"/>
      <c r="XFB37"/>
      <c r="XFC37"/>
      <c r="XFD37"/>
    </row>
    <row r="38" s="1" customFormat="1" spans="1:15 16375:16384">
      <c r="A38" s="17"/>
      <c r="B38" s="17"/>
      <c r="C38" s="18"/>
      <c r="D38" s="17"/>
      <c r="E38" s="29" t="s">
        <v>439</v>
      </c>
      <c r="F38" s="17">
        <v>2</v>
      </c>
      <c r="G38" s="34" t="s">
        <v>198</v>
      </c>
      <c r="H38" s="20">
        <v>1</v>
      </c>
      <c r="I38" s="21"/>
      <c r="J38" s="21"/>
      <c r="K38" s="21"/>
      <c r="L38" s="21"/>
      <c r="M38" s="20">
        <v>0.8</v>
      </c>
      <c r="N38" s="23"/>
      <c r="O38" s="34" t="s">
        <v>199</v>
      </c>
      <c r="XEU38"/>
      <c r="XEV38"/>
      <c r="XEW38"/>
      <c r="XEX38"/>
      <c r="XEY38"/>
      <c r="XEZ38"/>
      <c r="XFA38"/>
      <c r="XFB38"/>
      <c r="XFC38"/>
      <c r="XFD38"/>
    </row>
    <row r="39" s="1" customFormat="1" spans="1:15 16375:16384">
      <c r="A39" s="17"/>
      <c r="B39" s="17"/>
      <c r="C39" s="18"/>
      <c r="D39" s="17"/>
      <c r="E39" s="29"/>
      <c r="F39" s="17"/>
      <c r="G39" s="34" t="s">
        <v>200</v>
      </c>
      <c r="H39" s="20">
        <v>1</v>
      </c>
      <c r="I39" s="21"/>
      <c r="J39" s="21"/>
      <c r="K39" s="21"/>
      <c r="L39" s="21"/>
      <c r="M39" s="20">
        <v>0.8</v>
      </c>
      <c r="N39" s="23"/>
      <c r="O39" s="34" t="s">
        <v>201</v>
      </c>
      <c r="XEU39"/>
      <c r="XEV39"/>
      <c r="XEW39"/>
      <c r="XEX39"/>
      <c r="XEY39"/>
      <c r="XEZ39"/>
      <c r="XFA39"/>
      <c r="XFB39"/>
      <c r="XFC39"/>
      <c r="XFD39"/>
    </row>
    <row r="40" s="1" customFormat="1" ht="28" spans="1:15 16375:16384">
      <c r="A40" s="16" t="s">
        <v>440</v>
      </c>
      <c r="B40" s="17">
        <v>45</v>
      </c>
      <c r="C40" s="16" t="s">
        <v>441</v>
      </c>
      <c r="D40" s="17">
        <v>12</v>
      </c>
      <c r="E40" s="37" t="s">
        <v>254</v>
      </c>
      <c r="F40" s="17">
        <v>2</v>
      </c>
      <c r="G40" s="38" t="s">
        <v>255</v>
      </c>
      <c r="H40" s="20">
        <v>2</v>
      </c>
      <c r="I40" s="21"/>
      <c r="J40" s="21"/>
      <c r="K40" s="21"/>
      <c r="L40" s="21"/>
      <c r="M40" s="20">
        <v>1.6</v>
      </c>
      <c r="N40" s="23"/>
      <c r="O40" s="39" t="s">
        <v>207</v>
      </c>
      <c r="XEU40"/>
      <c r="XEV40"/>
      <c r="XEW40"/>
      <c r="XEX40"/>
      <c r="XEY40"/>
      <c r="XEZ40"/>
      <c r="XFA40"/>
      <c r="XFB40"/>
      <c r="XFC40"/>
      <c r="XFD40"/>
    </row>
    <row r="41" s="1" customFormat="1" spans="1:15 16375:16384">
      <c r="A41" s="17"/>
      <c r="B41" s="17"/>
      <c r="C41" s="17"/>
      <c r="D41" s="17"/>
      <c r="E41" s="37" t="s">
        <v>257</v>
      </c>
      <c r="F41" s="17">
        <v>2</v>
      </c>
      <c r="G41" s="38" t="s">
        <v>258</v>
      </c>
      <c r="H41" s="20">
        <v>2</v>
      </c>
      <c r="I41" s="21"/>
      <c r="J41" s="21"/>
      <c r="K41" s="21"/>
      <c r="L41" s="21"/>
      <c r="M41" s="20">
        <v>1.6</v>
      </c>
      <c r="N41" s="23"/>
      <c r="O41" s="39"/>
      <c r="XEU41"/>
      <c r="XEV41"/>
      <c r="XEW41"/>
      <c r="XEX41"/>
      <c r="XEY41"/>
      <c r="XEZ41"/>
      <c r="XFA41"/>
      <c r="XFB41"/>
      <c r="XFC41"/>
      <c r="XFD41"/>
    </row>
    <row r="42" s="1" customFormat="1" ht="18" customHeight="1" spans="1:15 16375:16384">
      <c r="A42" s="17"/>
      <c r="B42" s="17"/>
      <c r="C42" s="17"/>
      <c r="D42" s="17"/>
      <c r="E42" s="37" t="s">
        <v>208</v>
      </c>
      <c r="F42" s="17">
        <v>2</v>
      </c>
      <c r="G42" s="38" t="s">
        <v>259</v>
      </c>
      <c r="H42" s="20">
        <v>2</v>
      </c>
      <c r="I42" s="21"/>
      <c r="J42" s="21"/>
      <c r="K42" s="21"/>
      <c r="L42" s="21"/>
      <c r="M42" s="20">
        <v>1.6</v>
      </c>
      <c r="N42" s="23"/>
      <c r="O42" s="39"/>
      <c r="XEU42"/>
      <c r="XEV42"/>
      <c r="XEW42"/>
      <c r="XEX42"/>
      <c r="XEY42"/>
      <c r="XEZ42"/>
      <c r="XFA42"/>
      <c r="XFB42"/>
      <c r="XFC42"/>
      <c r="XFD42"/>
    </row>
    <row r="43" s="1" customFormat="1" spans="1:15 16375:16384">
      <c r="A43" s="17"/>
      <c r="B43" s="17"/>
      <c r="C43" s="17"/>
      <c r="D43" s="17"/>
      <c r="E43" s="37" t="s">
        <v>260</v>
      </c>
      <c r="F43" s="17">
        <v>2</v>
      </c>
      <c r="G43" s="38" t="s">
        <v>261</v>
      </c>
      <c r="H43" s="20">
        <v>2</v>
      </c>
      <c r="I43" s="21"/>
      <c r="J43" s="21"/>
      <c r="K43" s="21"/>
      <c r="L43" s="21"/>
      <c r="M43" s="20">
        <v>1.6</v>
      </c>
      <c r="N43" s="23"/>
      <c r="O43" s="39"/>
      <c r="XEU43"/>
      <c r="XEV43"/>
      <c r="XEW43"/>
      <c r="XEX43"/>
      <c r="XEY43"/>
      <c r="XEZ43"/>
      <c r="XFA43"/>
      <c r="XFB43"/>
      <c r="XFC43"/>
      <c r="XFD43"/>
    </row>
    <row r="44" s="1" customFormat="1" spans="1:15 16375:16384">
      <c r="A44" s="17"/>
      <c r="B44" s="17"/>
      <c r="C44" s="17"/>
      <c r="D44" s="17"/>
      <c r="E44" s="37" t="s">
        <v>262</v>
      </c>
      <c r="F44" s="17">
        <v>2</v>
      </c>
      <c r="G44" s="38" t="s">
        <v>263</v>
      </c>
      <c r="H44" s="20">
        <v>2</v>
      </c>
      <c r="I44" s="21"/>
      <c r="J44" s="21"/>
      <c r="K44" s="21"/>
      <c r="L44" s="21"/>
      <c r="M44" s="20">
        <v>1.6</v>
      </c>
      <c r="N44" s="23"/>
      <c r="O44" s="39"/>
      <c r="XEU44"/>
      <c r="XEV44"/>
      <c r="XEW44"/>
      <c r="XEX44"/>
      <c r="XEY44"/>
      <c r="XEZ44"/>
      <c r="XFA44"/>
      <c r="XFB44"/>
      <c r="XFC44"/>
      <c r="XFD44"/>
    </row>
    <row r="45" s="1" customFormat="1" spans="1:15 16375:16384">
      <c r="A45" s="17"/>
      <c r="B45" s="17"/>
      <c r="C45" s="17"/>
      <c r="D45" s="17"/>
      <c r="E45" s="37" t="s">
        <v>264</v>
      </c>
      <c r="F45" s="17">
        <v>2</v>
      </c>
      <c r="G45" s="38" t="s">
        <v>265</v>
      </c>
      <c r="H45" s="20">
        <v>2</v>
      </c>
      <c r="I45" s="21"/>
      <c r="J45" s="21"/>
      <c r="K45" s="21"/>
      <c r="L45" s="21"/>
      <c r="M45" s="20">
        <v>1.6</v>
      </c>
      <c r="N45" s="23"/>
      <c r="O45" s="39"/>
      <c r="XEU45"/>
      <c r="XEV45"/>
      <c r="XEW45"/>
      <c r="XEX45"/>
      <c r="XEY45"/>
      <c r="XEZ45"/>
      <c r="XFA45"/>
      <c r="XFB45"/>
      <c r="XFC45"/>
      <c r="XFD45"/>
    </row>
    <row r="46" s="1" customFormat="1" ht="79" customHeight="1" spans="1:15 16375:16384">
      <c r="A46" s="17"/>
      <c r="B46" s="17"/>
      <c r="C46" s="33" t="s">
        <v>442</v>
      </c>
      <c r="D46" s="36">
        <v>16</v>
      </c>
      <c r="E46" s="37" t="s">
        <v>266</v>
      </c>
      <c r="F46" s="17">
        <v>16</v>
      </c>
      <c r="G46" s="38" t="s">
        <v>212</v>
      </c>
      <c r="H46" s="20">
        <v>16</v>
      </c>
      <c r="I46" s="21"/>
      <c r="J46" s="21"/>
      <c r="K46" s="21"/>
      <c r="L46" s="21"/>
      <c r="M46" s="20">
        <v>12.8</v>
      </c>
      <c r="N46" s="23"/>
      <c r="O46" s="28" t="s">
        <v>214</v>
      </c>
      <c r="XEU46"/>
      <c r="XEV46"/>
      <c r="XEW46"/>
      <c r="XEX46"/>
      <c r="XEY46"/>
      <c r="XEZ46"/>
      <c r="XFA46"/>
      <c r="XFB46"/>
      <c r="XFC46"/>
      <c r="XFD46"/>
    </row>
    <row r="47" s="1" customFormat="1" ht="70" spans="1:15 16375:16384">
      <c r="A47" s="17"/>
      <c r="B47" s="17"/>
      <c r="C47" s="33" t="s">
        <v>443</v>
      </c>
      <c r="D47" s="33">
        <v>12</v>
      </c>
      <c r="E47" s="33" t="s">
        <v>444</v>
      </c>
      <c r="F47" s="36">
        <v>12</v>
      </c>
      <c r="G47" s="38" t="s">
        <v>267</v>
      </c>
      <c r="H47" s="36">
        <v>12</v>
      </c>
      <c r="I47" s="13"/>
      <c r="J47" s="13"/>
      <c r="K47" s="13"/>
      <c r="L47" s="13"/>
      <c r="M47" s="20">
        <v>9.6</v>
      </c>
      <c r="N47" s="13"/>
      <c r="O47" s="28" t="s">
        <v>218</v>
      </c>
      <c r="XEU47"/>
      <c r="XEV47"/>
      <c r="XEW47"/>
      <c r="XEX47"/>
      <c r="XEY47"/>
      <c r="XEZ47"/>
      <c r="XFA47"/>
      <c r="XFB47"/>
      <c r="XFC47"/>
      <c r="XFD47"/>
    </row>
    <row r="48" s="1" customFormat="1" ht="78" customHeight="1" spans="1:15 16375:16384">
      <c r="A48" s="17"/>
      <c r="B48" s="17"/>
      <c r="C48" s="33" t="s">
        <v>445</v>
      </c>
      <c r="D48" s="36">
        <v>5</v>
      </c>
      <c r="E48" s="40" t="s">
        <v>446</v>
      </c>
      <c r="F48" s="20">
        <v>5</v>
      </c>
      <c r="G48" s="34" t="s">
        <v>269</v>
      </c>
      <c r="H48" s="20">
        <v>5</v>
      </c>
      <c r="I48" s="13"/>
      <c r="J48" s="13"/>
      <c r="K48" s="13"/>
      <c r="L48" s="13"/>
      <c r="M48" s="20">
        <v>5</v>
      </c>
      <c r="N48" s="13"/>
      <c r="O48" s="28" t="s">
        <v>222</v>
      </c>
      <c r="XEU48"/>
      <c r="XEV48"/>
      <c r="XEW48"/>
      <c r="XEX48"/>
      <c r="XEY48"/>
      <c r="XEZ48"/>
      <c r="XFA48"/>
      <c r="XFB48"/>
      <c r="XFC48"/>
      <c r="XFD48"/>
    </row>
    <row r="49" s="1" customFormat="1" ht="28" spans="1:15 16375:16384">
      <c r="A49" s="16" t="s">
        <v>447</v>
      </c>
      <c r="B49" s="17">
        <v>15</v>
      </c>
      <c r="C49" s="16" t="s">
        <v>448</v>
      </c>
      <c r="D49" s="17">
        <v>12</v>
      </c>
      <c r="E49" s="40" t="s">
        <v>449</v>
      </c>
      <c r="F49" s="20">
        <v>4</v>
      </c>
      <c r="G49" s="34" t="s">
        <v>226</v>
      </c>
      <c r="H49" s="20">
        <v>4</v>
      </c>
      <c r="I49" s="13"/>
      <c r="J49" s="13"/>
      <c r="K49" s="13"/>
      <c r="L49" s="13"/>
      <c r="M49" s="20">
        <v>3.2</v>
      </c>
      <c r="N49" s="13"/>
      <c r="O49" s="28" t="s">
        <v>227</v>
      </c>
      <c r="XEU49"/>
      <c r="XEV49"/>
      <c r="XEW49"/>
      <c r="XEX49"/>
      <c r="XEY49"/>
      <c r="XEZ49"/>
      <c r="XFA49"/>
      <c r="XFB49"/>
      <c r="XFC49"/>
      <c r="XFD49"/>
    </row>
    <row r="50" s="1" customFormat="1" ht="28" spans="1:15 16375:16384">
      <c r="A50" s="17"/>
      <c r="B50" s="17"/>
      <c r="C50" s="17"/>
      <c r="D50" s="17"/>
      <c r="E50" s="40" t="s">
        <v>450</v>
      </c>
      <c r="F50" s="20">
        <v>4</v>
      </c>
      <c r="G50" s="34" t="s">
        <v>229</v>
      </c>
      <c r="H50" s="20">
        <v>4</v>
      </c>
      <c r="I50" s="13"/>
      <c r="J50" s="13"/>
      <c r="K50" s="13"/>
      <c r="L50" s="13"/>
      <c r="M50" s="20">
        <v>3.2</v>
      </c>
      <c r="N50" s="13"/>
      <c r="O50" s="28" t="s">
        <v>230</v>
      </c>
      <c r="XEU50"/>
      <c r="XEV50"/>
      <c r="XEW50"/>
      <c r="XEX50"/>
      <c r="XEY50"/>
      <c r="XEZ50"/>
      <c r="XFA50"/>
      <c r="XFB50"/>
      <c r="XFC50"/>
      <c r="XFD50"/>
    </row>
    <row r="51" s="1" customFormat="1" ht="38" customHeight="1" spans="1:15 16375:16384">
      <c r="A51" s="17"/>
      <c r="B51" s="17"/>
      <c r="C51" s="17"/>
      <c r="D51" s="17"/>
      <c r="E51" s="40" t="s">
        <v>451</v>
      </c>
      <c r="F51" s="20">
        <v>4</v>
      </c>
      <c r="G51" s="34" t="s">
        <v>232</v>
      </c>
      <c r="H51" s="20">
        <v>4</v>
      </c>
      <c r="I51" s="13"/>
      <c r="J51" s="13"/>
      <c r="K51" s="13"/>
      <c r="L51" s="13"/>
      <c r="M51" s="20">
        <v>3.2</v>
      </c>
      <c r="N51" s="13"/>
      <c r="O51" s="28" t="s">
        <v>233</v>
      </c>
      <c r="XEU51"/>
      <c r="XEV51"/>
      <c r="XEW51"/>
      <c r="XEX51"/>
      <c r="XEY51"/>
      <c r="XEZ51"/>
      <c r="XFA51"/>
      <c r="XFB51"/>
      <c r="XFC51"/>
      <c r="XFD51"/>
    </row>
    <row r="52" s="1" customFormat="1" ht="19" customHeight="1" spans="1:15 16375:16384">
      <c r="A52" s="17"/>
      <c r="B52" s="17"/>
      <c r="C52" s="41" t="s">
        <v>452</v>
      </c>
      <c r="D52" s="17">
        <v>3</v>
      </c>
      <c r="E52" s="41" t="s">
        <v>452</v>
      </c>
      <c r="F52" s="17">
        <v>3</v>
      </c>
      <c r="G52" s="28" t="s">
        <v>458</v>
      </c>
      <c r="H52" s="20">
        <v>1.5</v>
      </c>
      <c r="I52" s="13"/>
      <c r="J52" s="13"/>
      <c r="K52" s="13"/>
      <c r="L52" s="13"/>
      <c r="M52" s="20">
        <v>1.5</v>
      </c>
      <c r="N52" s="13"/>
      <c r="O52" s="28" t="s">
        <v>236</v>
      </c>
      <c r="XEU52"/>
      <c r="XEV52"/>
      <c r="XEW52"/>
      <c r="XEX52"/>
      <c r="XEY52"/>
      <c r="XEZ52"/>
      <c r="XFA52"/>
      <c r="XFB52"/>
      <c r="XFC52"/>
      <c r="XFD52"/>
    </row>
    <row r="53" s="1" customFormat="1" ht="20" customHeight="1" spans="1:15 16375:16384">
      <c r="A53" s="17"/>
      <c r="B53" s="17"/>
      <c r="C53" s="42"/>
      <c r="D53" s="17"/>
      <c r="E53" s="42"/>
      <c r="F53" s="17"/>
      <c r="G53" s="28" t="s">
        <v>459</v>
      </c>
      <c r="H53" s="20">
        <v>1.5</v>
      </c>
      <c r="I53" s="13"/>
      <c r="J53" s="13"/>
      <c r="K53" s="13"/>
      <c r="L53" s="13"/>
      <c r="M53" s="20">
        <v>1.5</v>
      </c>
      <c r="N53" s="13"/>
      <c r="O53" s="28"/>
      <c r="XEU53"/>
      <c r="XEV53"/>
      <c r="XEW53"/>
      <c r="XEX53"/>
      <c r="XEY53"/>
      <c r="XEZ53"/>
      <c r="XFA53"/>
      <c r="XFB53"/>
      <c r="XFC53"/>
      <c r="XFD53"/>
    </row>
    <row r="54" s="1" customFormat="1" spans="1:15 16375:16384">
      <c r="A54" s="43"/>
      <c r="B54" s="43"/>
      <c r="C54" s="11"/>
      <c r="D54" s="11"/>
      <c r="E54" s="11"/>
      <c r="F54" s="11"/>
      <c r="G54" s="11"/>
      <c r="H54" s="20">
        <f>SUM(H6:H53)</f>
        <v>100</v>
      </c>
      <c r="I54" s="13"/>
      <c r="J54" s="13"/>
      <c r="K54" s="13"/>
      <c r="L54" s="13"/>
      <c r="M54" s="44">
        <v>80.784</v>
      </c>
      <c r="N54" s="13"/>
      <c r="O54" s="45"/>
      <c r="XEU54"/>
      <c r="XEV54"/>
      <c r="XEW54"/>
      <c r="XEX54"/>
      <c r="XEY54"/>
      <c r="XEZ54"/>
      <c r="XFA54"/>
      <c r="XFB54"/>
      <c r="XFC54"/>
      <c r="XFD54"/>
    </row>
    <row r="55" s="1" customFormat="1" spans="1:15 16375:16384">
      <c r="C55" s="6"/>
      <c r="D55" s="6"/>
      <c r="E55" s="6"/>
      <c r="F55" s="6"/>
      <c r="G55" s="6"/>
      <c r="H55" s="6"/>
      <c r="I55" s="6"/>
      <c r="J55" s="6"/>
      <c r="K55" s="6"/>
      <c r="L55" s="6"/>
      <c r="M55" s="6"/>
      <c r="N55" s="6"/>
      <c r="O55" s="6"/>
      <c r="XEU55"/>
      <c r="XEV55"/>
      <c r="XEW55"/>
      <c r="XEX55"/>
      <c r="XEY55"/>
      <c r="XEZ55"/>
      <c r="XFA55"/>
      <c r="XFB55"/>
      <c r="XFC55"/>
      <c r="XFD55"/>
    </row>
    <row r="56" s="1" customFormat="1" spans="1:15 16375:16384">
      <c r="C56" s="6" t="s">
        <v>453</v>
      </c>
      <c r="D56" s="6"/>
      <c r="E56" s="6"/>
      <c r="F56" s="6"/>
      <c r="G56" s="6"/>
      <c r="H56" s="6"/>
      <c r="I56" s="6"/>
      <c r="J56" s="6"/>
      <c r="K56" s="6"/>
      <c r="L56" s="6"/>
      <c r="M56" s="6"/>
      <c r="N56" s="6"/>
      <c r="O56" s="6"/>
      <c r="XEU56"/>
      <c r="XEV56"/>
      <c r="XEW56"/>
      <c r="XEX56"/>
      <c r="XEY56"/>
      <c r="XEZ56"/>
      <c r="XFA56"/>
      <c r="XFB56"/>
      <c r="XFC56"/>
      <c r="XFD56"/>
    </row>
    <row r="58" s="1" customFormat="1" spans="1:15 16375:16384">
      <c r="C58" s="46"/>
      <c r="D58" s="46"/>
      <c r="E58" s="2"/>
      <c r="L58" s="3"/>
      <c r="M58" s="3"/>
      <c r="N58" s="4"/>
      <c r="XEU58"/>
      <c r="XEV58"/>
      <c r="XEW58"/>
      <c r="XEX58"/>
      <c r="XEY58"/>
      <c r="XEZ58"/>
      <c r="XFA58"/>
      <c r="XFB58"/>
      <c r="XFC58"/>
      <c r="XFD58"/>
    </row>
    <row r="59" s="1" customFormat="1" spans="1:15 16375:16384">
      <c r="D59" s="46"/>
      <c r="E59" s="46"/>
      <c r="L59" s="3"/>
      <c r="M59" s="3"/>
      <c r="N59" s="4"/>
      <c r="XEU59"/>
      <c r="XEV59"/>
      <c r="XEW59"/>
      <c r="XEX59"/>
      <c r="XEY59"/>
      <c r="XEZ59"/>
      <c r="XFA59"/>
      <c r="XFB59"/>
      <c r="XFC59"/>
      <c r="XFD59"/>
    </row>
  </sheetData>
  <mergeCells count="68">
    <mergeCell ref="C1:O1"/>
    <mergeCell ref="C4:O4"/>
    <mergeCell ref="I5:J5"/>
    <mergeCell ref="I6:J6"/>
    <mergeCell ref="I7:J7"/>
    <mergeCell ref="I8:J8"/>
    <mergeCell ref="I9:J9"/>
    <mergeCell ref="I10:J10"/>
    <mergeCell ref="I11:J11"/>
    <mergeCell ref="I12:J12"/>
    <mergeCell ref="I13:J13"/>
    <mergeCell ref="I18:J18"/>
    <mergeCell ref="I19:J19"/>
    <mergeCell ref="I20:J20"/>
    <mergeCell ref="I21:J21"/>
    <mergeCell ref="I22:J22"/>
    <mergeCell ref="C56:O56"/>
    <mergeCell ref="A6:A20"/>
    <mergeCell ref="A21:A39"/>
    <mergeCell ref="A40:A48"/>
    <mergeCell ref="A49:A53"/>
    <mergeCell ref="B6:B20"/>
    <mergeCell ref="B21:B39"/>
    <mergeCell ref="B40:B48"/>
    <mergeCell ref="B49:B53"/>
    <mergeCell ref="C6:C12"/>
    <mergeCell ref="C13:C17"/>
    <mergeCell ref="C18:C20"/>
    <mergeCell ref="C21:C26"/>
    <mergeCell ref="C27:C36"/>
    <mergeCell ref="C37:C39"/>
    <mergeCell ref="C40:C45"/>
    <mergeCell ref="C49:C51"/>
    <mergeCell ref="C52:C53"/>
    <mergeCell ref="D6:D12"/>
    <mergeCell ref="D13:D17"/>
    <mergeCell ref="D18:D20"/>
    <mergeCell ref="D21:D26"/>
    <mergeCell ref="D27:D36"/>
    <mergeCell ref="D37:D39"/>
    <mergeCell ref="D40:D45"/>
    <mergeCell ref="D49:D51"/>
    <mergeCell ref="D52:D53"/>
    <mergeCell ref="E6:E9"/>
    <mergeCell ref="E10:E12"/>
    <mergeCell ref="E13:E14"/>
    <mergeCell ref="E15:E17"/>
    <mergeCell ref="E18:E20"/>
    <mergeCell ref="E23:E26"/>
    <mergeCell ref="E27:E29"/>
    <mergeCell ref="E30:E34"/>
    <mergeCell ref="E35:E36"/>
    <mergeCell ref="E38:E39"/>
    <mergeCell ref="E52:E53"/>
    <mergeCell ref="F6:F9"/>
    <mergeCell ref="F10:F12"/>
    <mergeCell ref="F13:F14"/>
    <mergeCell ref="F15:F17"/>
    <mergeCell ref="F18:F20"/>
    <mergeCell ref="F23:F26"/>
    <mergeCell ref="F27:F29"/>
    <mergeCell ref="F30:F34"/>
    <mergeCell ref="F35:F36"/>
    <mergeCell ref="F38:F39"/>
    <mergeCell ref="F52:F53"/>
    <mergeCell ref="O40:O45"/>
    <mergeCell ref="O52:O53"/>
    <mergeCell ref="C2:O3"/>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C1:D10"/>
  <sheetViews>
    <sheetView workbookViewId="0">
      <selection activeCell="C13" sqref="C13"/>
    </sheetView>
  </sheetViews>
  <sheetFormatPr defaultColWidth="9" defaultRowHeight="14" outlineLevelCol="3"/>
  <sheetData>
    <row r="1" spans="3:4">
      <c r="C1" s="210" t="s">
        <v>75</v>
      </c>
      <c r="D1" s="210" t="s">
        <v>76</v>
      </c>
    </row>
    <row r="2" spans="3:4">
      <c r="C2" s="210" t="s">
        <v>77</v>
      </c>
      <c r="D2" s="210" t="s">
        <v>78</v>
      </c>
    </row>
    <row r="6" spans="3:4">
      <c r="C6" s="210" t="s">
        <v>79</v>
      </c>
    </row>
    <row r="7" spans="3:4">
      <c r="C7" s="210" t="s">
        <v>80</v>
      </c>
    </row>
    <row r="8" spans="3:4">
      <c r="C8" t="s">
        <v>81</v>
      </c>
    </row>
    <row r="9" spans="3:4">
      <c r="C9" t="s">
        <v>82</v>
      </c>
    </row>
    <row r="10" spans="3:4">
      <c r="C10" t="s">
        <v>83</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H20" sqref="H20"/>
    </sheetView>
  </sheetViews>
  <sheetFormatPr defaultColWidth="9" defaultRowHeight="14"/>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9"/>
  <sheetViews>
    <sheetView workbookViewId="0">
      <selection activeCell="B18" sqref="B18"/>
    </sheetView>
  </sheetViews>
  <sheetFormatPr defaultColWidth="9" defaultRowHeight="14" outlineLevelCol="2"/>
  <cols>
    <col min="2" max="2" width="17.9090909090909" style="202" customWidth="1"/>
    <col min="3" max="3" width="8.81818181818182" style="202" customWidth="1"/>
  </cols>
  <sheetData>
    <row r="1" spans="1:3">
      <c r="A1" s="203" t="s">
        <v>84</v>
      </c>
      <c r="B1" s="204"/>
      <c r="C1" s="205">
        <f>B1/$B$19</f>
        <v>0</v>
      </c>
    </row>
    <row r="2" spans="1:3">
      <c r="A2" s="203" t="s">
        <v>85</v>
      </c>
      <c r="B2" s="206"/>
      <c r="C2" s="205">
        <f t="shared" ref="C2:C18" si="0">B2/$B$19</f>
        <v>0</v>
      </c>
    </row>
    <row r="3" spans="1:3">
      <c r="A3" s="207" t="s">
        <v>86</v>
      </c>
      <c r="B3" s="204">
        <v>2000000</v>
      </c>
      <c r="C3" s="205">
        <f t="shared" si="0"/>
        <v>0.019204271029877</v>
      </c>
    </row>
    <row r="4" spans="1:3">
      <c r="A4" s="207" t="s">
        <v>87</v>
      </c>
      <c r="B4" s="206"/>
      <c r="C4" s="205">
        <f t="shared" si="0"/>
        <v>0</v>
      </c>
    </row>
    <row r="5" spans="1:3">
      <c r="A5" s="207" t="s">
        <v>88</v>
      </c>
      <c r="B5" s="206"/>
      <c r="C5" s="205">
        <f t="shared" si="0"/>
        <v>0</v>
      </c>
    </row>
    <row r="6" spans="1:3">
      <c r="A6" s="207" t="s">
        <v>89</v>
      </c>
      <c r="B6" s="204"/>
      <c r="C6" s="205">
        <f t="shared" si="0"/>
        <v>0</v>
      </c>
    </row>
    <row r="7" spans="1:3">
      <c r="A7" s="207" t="s">
        <v>90</v>
      </c>
      <c r="B7" s="206"/>
      <c r="C7" s="205">
        <f t="shared" si="0"/>
        <v>0</v>
      </c>
    </row>
    <row r="8" spans="1:3">
      <c r="A8" s="207" t="s">
        <v>91</v>
      </c>
      <c r="B8" s="206">
        <v>5000000</v>
      </c>
      <c r="C8" s="205">
        <f t="shared" si="0"/>
        <v>0.0480106775746926</v>
      </c>
    </row>
    <row r="9" spans="1:3">
      <c r="A9" s="207" t="s">
        <v>92</v>
      </c>
      <c r="B9" s="206">
        <v>1000000</v>
      </c>
      <c r="C9" s="205">
        <f t="shared" si="0"/>
        <v>0.00960213551493852</v>
      </c>
    </row>
    <row r="10" ht="14.5" spans="1:3">
      <c r="A10" s="208" t="s">
        <v>93</v>
      </c>
      <c r="B10" s="206">
        <v>1000000</v>
      </c>
      <c r="C10" s="205">
        <f t="shared" si="0"/>
        <v>0.00960213551493852</v>
      </c>
    </row>
    <row r="11" spans="1:3">
      <c r="A11" s="207" t="s">
        <v>94</v>
      </c>
      <c r="B11" s="206">
        <v>22000000</v>
      </c>
      <c r="C11" s="205">
        <f t="shared" si="0"/>
        <v>0.211246981328647</v>
      </c>
    </row>
    <row r="12" spans="1:3">
      <c r="A12" s="207" t="s">
        <v>95</v>
      </c>
      <c r="B12" s="204">
        <v>3000000</v>
      </c>
      <c r="C12" s="205">
        <f t="shared" si="0"/>
        <v>0.0288064065448156</v>
      </c>
    </row>
    <row r="13" spans="1:3">
      <c r="A13" s="207" t="s">
        <v>96</v>
      </c>
      <c r="B13" s="206">
        <v>2000000</v>
      </c>
      <c r="C13" s="205">
        <f t="shared" si="0"/>
        <v>0.019204271029877</v>
      </c>
    </row>
    <row r="14" spans="1:3">
      <c r="A14" s="207" t="s">
        <v>97</v>
      </c>
      <c r="B14" s="204">
        <v>61789100</v>
      </c>
      <c r="C14" s="205">
        <f t="shared" si="0"/>
        <v>0.593307311546088</v>
      </c>
    </row>
    <row r="15" spans="1:3">
      <c r="A15" s="207" t="s">
        <v>98</v>
      </c>
      <c r="B15" s="206">
        <v>1000000</v>
      </c>
      <c r="C15" s="205">
        <f t="shared" si="0"/>
        <v>0.00960213551493852</v>
      </c>
    </row>
    <row r="16" spans="1:3">
      <c r="A16" s="207" t="s">
        <v>99</v>
      </c>
      <c r="B16" s="206">
        <v>2300000</v>
      </c>
      <c r="C16" s="205">
        <f t="shared" si="0"/>
        <v>0.0220849116843586</v>
      </c>
    </row>
    <row r="17" spans="1:3">
      <c r="A17" s="207" t="s">
        <v>100</v>
      </c>
      <c r="B17" s="206">
        <v>1000000</v>
      </c>
      <c r="C17" s="205">
        <f t="shared" si="0"/>
        <v>0.00960213551493852</v>
      </c>
    </row>
    <row r="18" spans="1:3">
      <c r="A18" s="207" t="s">
        <v>101</v>
      </c>
      <c r="B18" s="204">
        <v>2054400</v>
      </c>
      <c r="C18" s="205">
        <f t="shared" si="0"/>
        <v>0.0197266272018897</v>
      </c>
    </row>
    <row r="19" spans="1:3">
      <c r="B19" s="202">
        <f>SUM(B1:B18)</f>
        <v>104143500</v>
      </c>
      <c r="C19" s="209">
        <f>SUM(C1:C18)</f>
        <v>1</v>
      </c>
    </row>
  </sheetData>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1"/>
  <sheetViews>
    <sheetView topLeftCell="A40" workbookViewId="0">
      <selection activeCell="D42" sqref="D42"/>
    </sheetView>
  </sheetViews>
  <sheetFormatPr defaultColWidth="8.90909090909091" defaultRowHeight="15.5"/>
  <cols>
    <col min="1" max="2" width="8.90909090909091" style="124"/>
    <col min="3" max="3" width="10.4545454545455" style="124" customWidth="1"/>
    <col min="4" max="4" width="31.2727272727273" style="124" customWidth="1"/>
    <col min="5" max="5" width="7" style="126" customWidth="1"/>
    <col min="6" max="6" width="7.45454545454545" style="157" customWidth="1"/>
    <col min="7" max="7" width="21.5454545454545" style="157" customWidth="1"/>
    <col min="8" max="8" width="29.3636363636364" style="124" customWidth="1"/>
    <col min="9" max="9" width="8.90909090909091" style="124" customWidth="1"/>
    <col min="10" max="253" width="8.90909090909091" style="124"/>
    <col min="254" max="254" width="10.4545454545455" style="124" customWidth="1"/>
    <col min="255" max="255" width="22.4545454545455" style="124" customWidth="1"/>
    <col min="256" max="256" width="7" style="124" customWidth="1"/>
    <col min="257" max="257" width="7.45454545454545" style="124" customWidth="1"/>
    <col min="258" max="258" width="22.9090909090909" style="124" customWidth="1"/>
    <col min="259" max="259" width="33.9090909090909" style="124" customWidth="1"/>
    <col min="260" max="509" width="8.90909090909091" style="124"/>
    <col min="510" max="510" width="10.4545454545455" style="124" customWidth="1"/>
    <col min="511" max="511" width="22.4545454545455" style="124" customWidth="1"/>
    <col min="512" max="512" width="7" style="124" customWidth="1"/>
    <col min="513" max="513" width="7.45454545454545" style="124" customWidth="1"/>
    <col min="514" max="514" width="22.9090909090909" style="124" customWidth="1"/>
    <col min="515" max="515" width="33.9090909090909" style="124" customWidth="1"/>
    <col min="516" max="765" width="8.90909090909091" style="124"/>
    <col min="766" max="766" width="10.4545454545455" style="124" customWidth="1"/>
    <col min="767" max="767" width="22.4545454545455" style="124" customWidth="1"/>
    <col min="768" max="768" width="7" style="124" customWidth="1"/>
    <col min="769" max="769" width="7.45454545454545" style="124" customWidth="1"/>
    <col min="770" max="770" width="22.9090909090909" style="124" customWidth="1"/>
    <col min="771" max="771" width="33.9090909090909" style="124" customWidth="1"/>
    <col min="772" max="1021" width="8.90909090909091" style="124"/>
    <col min="1022" max="1022" width="10.4545454545455" style="124" customWidth="1"/>
    <col min="1023" max="1023" width="22.4545454545455" style="124" customWidth="1"/>
    <col min="1024" max="1024" width="7" style="124" customWidth="1"/>
    <col min="1025" max="1025" width="7.45454545454545" style="124" customWidth="1"/>
    <col min="1026" max="1026" width="22.9090909090909" style="124" customWidth="1"/>
    <col min="1027" max="1027" width="33.9090909090909" style="124" customWidth="1"/>
    <col min="1028" max="1277" width="8.90909090909091" style="124"/>
    <col min="1278" max="1278" width="10.4545454545455" style="124" customWidth="1"/>
    <col min="1279" max="1279" width="22.4545454545455" style="124" customWidth="1"/>
    <col min="1280" max="1280" width="7" style="124" customWidth="1"/>
    <col min="1281" max="1281" width="7.45454545454545" style="124" customWidth="1"/>
    <col min="1282" max="1282" width="22.9090909090909" style="124" customWidth="1"/>
    <col min="1283" max="1283" width="33.9090909090909" style="124" customWidth="1"/>
    <col min="1284" max="1533" width="8.90909090909091" style="124"/>
    <col min="1534" max="1534" width="10.4545454545455" style="124" customWidth="1"/>
    <col min="1535" max="1535" width="22.4545454545455" style="124" customWidth="1"/>
    <col min="1536" max="1536" width="7" style="124" customWidth="1"/>
    <col min="1537" max="1537" width="7.45454545454545" style="124" customWidth="1"/>
    <col min="1538" max="1538" width="22.9090909090909" style="124" customWidth="1"/>
    <col min="1539" max="1539" width="33.9090909090909" style="124" customWidth="1"/>
    <col min="1540" max="1789" width="8.90909090909091" style="124"/>
    <col min="1790" max="1790" width="10.4545454545455" style="124" customWidth="1"/>
    <col min="1791" max="1791" width="22.4545454545455" style="124" customWidth="1"/>
    <col min="1792" max="1792" width="7" style="124" customWidth="1"/>
    <col min="1793" max="1793" width="7.45454545454545" style="124" customWidth="1"/>
    <col min="1794" max="1794" width="22.9090909090909" style="124" customWidth="1"/>
    <col min="1795" max="1795" width="33.9090909090909" style="124" customWidth="1"/>
    <col min="1796" max="2045" width="8.90909090909091" style="124"/>
    <col min="2046" max="2046" width="10.4545454545455" style="124" customWidth="1"/>
    <col min="2047" max="2047" width="22.4545454545455" style="124" customWidth="1"/>
    <col min="2048" max="2048" width="7" style="124" customWidth="1"/>
    <col min="2049" max="2049" width="7.45454545454545" style="124" customWidth="1"/>
    <col min="2050" max="2050" width="22.9090909090909" style="124" customWidth="1"/>
    <col min="2051" max="2051" width="33.9090909090909" style="124" customWidth="1"/>
    <col min="2052" max="2301" width="8.90909090909091" style="124"/>
    <col min="2302" max="2302" width="10.4545454545455" style="124" customWidth="1"/>
    <col min="2303" max="2303" width="22.4545454545455" style="124" customWidth="1"/>
    <col min="2304" max="2304" width="7" style="124" customWidth="1"/>
    <col min="2305" max="2305" width="7.45454545454545" style="124" customWidth="1"/>
    <col min="2306" max="2306" width="22.9090909090909" style="124" customWidth="1"/>
    <col min="2307" max="2307" width="33.9090909090909" style="124" customWidth="1"/>
    <col min="2308" max="2557" width="8.90909090909091" style="124"/>
    <col min="2558" max="2558" width="10.4545454545455" style="124" customWidth="1"/>
    <col min="2559" max="2559" width="22.4545454545455" style="124" customWidth="1"/>
    <col min="2560" max="2560" width="7" style="124" customWidth="1"/>
    <col min="2561" max="2561" width="7.45454545454545" style="124" customWidth="1"/>
    <col min="2562" max="2562" width="22.9090909090909" style="124" customWidth="1"/>
    <col min="2563" max="2563" width="33.9090909090909" style="124" customWidth="1"/>
    <col min="2564" max="2813" width="8.90909090909091" style="124"/>
    <col min="2814" max="2814" width="10.4545454545455" style="124" customWidth="1"/>
    <col min="2815" max="2815" width="22.4545454545455" style="124" customWidth="1"/>
    <col min="2816" max="2816" width="7" style="124" customWidth="1"/>
    <col min="2817" max="2817" width="7.45454545454545" style="124" customWidth="1"/>
    <col min="2818" max="2818" width="22.9090909090909" style="124" customWidth="1"/>
    <col min="2819" max="2819" width="33.9090909090909" style="124" customWidth="1"/>
    <col min="2820" max="3069" width="8.90909090909091" style="124"/>
    <col min="3070" max="3070" width="10.4545454545455" style="124" customWidth="1"/>
    <col min="3071" max="3071" width="22.4545454545455" style="124" customWidth="1"/>
    <col min="3072" max="3072" width="7" style="124" customWidth="1"/>
    <col min="3073" max="3073" width="7.45454545454545" style="124" customWidth="1"/>
    <col min="3074" max="3074" width="22.9090909090909" style="124" customWidth="1"/>
    <col min="3075" max="3075" width="33.9090909090909" style="124" customWidth="1"/>
    <col min="3076" max="3325" width="8.90909090909091" style="124"/>
    <col min="3326" max="3326" width="10.4545454545455" style="124" customWidth="1"/>
    <col min="3327" max="3327" width="22.4545454545455" style="124" customWidth="1"/>
    <col min="3328" max="3328" width="7" style="124" customWidth="1"/>
    <col min="3329" max="3329" width="7.45454545454545" style="124" customWidth="1"/>
    <col min="3330" max="3330" width="22.9090909090909" style="124" customWidth="1"/>
    <col min="3331" max="3331" width="33.9090909090909" style="124" customWidth="1"/>
    <col min="3332" max="3581" width="8.90909090909091" style="124"/>
    <col min="3582" max="3582" width="10.4545454545455" style="124" customWidth="1"/>
    <col min="3583" max="3583" width="22.4545454545455" style="124" customWidth="1"/>
    <col min="3584" max="3584" width="7" style="124" customWidth="1"/>
    <col min="3585" max="3585" width="7.45454545454545" style="124" customWidth="1"/>
    <col min="3586" max="3586" width="22.9090909090909" style="124" customWidth="1"/>
    <col min="3587" max="3587" width="33.9090909090909" style="124" customWidth="1"/>
    <col min="3588" max="3837" width="8.90909090909091" style="124"/>
    <col min="3838" max="3838" width="10.4545454545455" style="124" customWidth="1"/>
    <col min="3839" max="3839" width="22.4545454545455" style="124" customWidth="1"/>
    <col min="3840" max="3840" width="7" style="124" customWidth="1"/>
    <col min="3841" max="3841" width="7.45454545454545" style="124" customWidth="1"/>
    <col min="3842" max="3842" width="22.9090909090909" style="124" customWidth="1"/>
    <col min="3843" max="3843" width="33.9090909090909" style="124" customWidth="1"/>
    <col min="3844" max="4093" width="8.90909090909091" style="124"/>
    <col min="4094" max="4094" width="10.4545454545455" style="124" customWidth="1"/>
    <col min="4095" max="4095" width="22.4545454545455" style="124" customWidth="1"/>
    <col min="4096" max="4096" width="7" style="124" customWidth="1"/>
    <col min="4097" max="4097" width="7.45454545454545" style="124" customWidth="1"/>
    <col min="4098" max="4098" width="22.9090909090909" style="124" customWidth="1"/>
    <col min="4099" max="4099" width="33.9090909090909" style="124" customWidth="1"/>
    <col min="4100" max="4349" width="8.90909090909091" style="124"/>
    <col min="4350" max="4350" width="10.4545454545455" style="124" customWidth="1"/>
    <col min="4351" max="4351" width="22.4545454545455" style="124" customWidth="1"/>
    <col min="4352" max="4352" width="7" style="124" customWidth="1"/>
    <col min="4353" max="4353" width="7.45454545454545" style="124" customWidth="1"/>
    <col min="4354" max="4354" width="22.9090909090909" style="124" customWidth="1"/>
    <col min="4355" max="4355" width="33.9090909090909" style="124" customWidth="1"/>
    <col min="4356" max="4605" width="8.90909090909091" style="124"/>
    <col min="4606" max="4606" width="10.4545454545455" style="124" customWidth="1"/>
    <col min="4607" max="4607" width="22.4545454545455" style="124" customWidth="1"/>
    <col min="4608" max="4608" width="7" style="124" customWidth="1"/>
    <col min="4609" max="4609" width="7.45454545454545" style="124" customWidth="1"/>
    <col min="4610" max="4610" width="22.9090909090909" style="124" customWidth="1"/>
    <col min="4611" max="4611" width="33.9090909090909" style="124" customWidth="1"/>
    <col min="4612" max="4861" width="8.90909090909091" style="124"/>
    <col min="4862" max="4862" width="10.4545454545455" style="124" customWidth="1"/>
    <col min="4863" max="4863" width="22.4545454545455" style="124" customWidth="1"/>
    <col min="4864" max="4864" width="7" style="124" customWidth="1"/>
    <col min="4865" max="4865" width="7.45454545454545" style="124" customWidth="1"/>
    <col min="4866" max="4866" width="22.9090909090909" style="124" customWidth="1"/>
    <col min="4867" max="4867" width="33.9090909090909" style="124" customWidth="1"/>
    <col min="4868" max="5117" width="8.90909090909091" style="124"/>
    <col min="5118" max="5118" width="10.4545454545455" style="124" customWidth="1"/>
    <col min="5119" max="5119" width="22.4545454545455" style="124" customWidth="1"/>
    <col min="5120" max="5120" width="7" style="124" customWidth="1"/>
    <col min="5121" max="5121" width="7.45454545454545" style="124" customWidth="1"/>
    <col min="5122" max="5122" width="22.9090909090909" style="124" customWidth="1"/>
    <col min="5123" max="5123" width="33.9090909090909" style="124" customWidth="1"/>
    <col min="5124" max="5373" width="8.90909090909091" style="124"/>
    <col min="5374" max="5374" width="10.4545454545455" style="124" customWidth="1"/>
    <col min="5375" max="5375" width="22.4545454545455" style="124" customWidth="1"/>
    <col min="5376" max="5376" width="7" style="124" customWidth="1"/>
    <col min="5377" max="5377" width="7.45454545454545" style="124" customWidth="1"/>
    <col min="5378" max="5378" width="22.9090909090909" style="124" customWidth="1"/>
    <col min="5379" max="5379" width="33.9090909090909" style="124" customWidth="1"/>
    <col min="5380" max="5629" width="8.90909090909091" style="124"/>
    <col min="5630" max="5630" width="10.4545454545455" style="124" customWidth="1"/>
    <col min="5631" max="5631" width="22.4545454545455" style="124" customWidth="1"/>
    <col min="5632" max="5632" width="7" style="124" customWidth="1"/>
    <col min="5633" max="5633" width="7.45454545454545" style="124" customWidth="1"/>
    <col min="5634" max="5634" width="22.9090909090909" style="124" customWidth="1"/>
    <col min="5635" max="5635" width="33.9090909090909" style="124" customWidth="1"/>
    <col min="5636" max="5885" width="8.90909090909091" style="124"/>
    <col min="5886" max="5886" width="10.4545454545455" style="124" customWidth="1"/>
    <col min="5887" max="5887" width="22.4545454545455" style="124" customWidth="1"/>
    <col min="5888" max="5888" width="7" style="124" customWidth="1"/>
    <col min="5889" max="5889" width="7.45454545454545" style="124" customWidth="1"/>
    <col min="5890" max="5890" width="22.9090909090909" style="124" customWidth="1"/>
    <col min="5891" max="5891" width="33.9090909090909" style="124" customWidth="1"/>
    <col min="5892" max="6141" width="8.90909090909091" style="124"/>
    <col min="6142" max="6142" width="10.4545454545455" style="124" customWidth="1"/>
    <col min="6143" max="6143" width="22.4545454545455" style="124" customWidth="1"/>
    <col min="6144" max="6144" width="7" style="124" customWidth="1"/>
    <col min="6145" max="6145" width="7.45454545454545" style="124" customWidth="1"/>
    <col min="6146" max="6146" width="22.9090909090909" style="124" customWidth="1"/>
    <col min="6147" max="6147" width="33.9090909090909" style="124" customWidth="1"/>
    <col min="6148" max="6397" width="8.90909090909091" style="124"/>
    <col min="6398" max="6398" width="10.4545454545455" style="124" customWidth="1"/>
    <col min="6399" max="6399" width="22.4545454545455" style="124" customWidth="1"/>
    <col min="6400" max="6400" width="7" style="124" customWidth="1"/>
    <col min="6401" max="6401" width="7.45454545454545" style="124" customWidth="1"/>
    <col min="6402" max="6402" width="22.9090909090909" style="124" customWidth="1"/>
    <col min="6403" max="6403" width="33.9090909090909" style="124" customWidth="1"/>
    <col min="6404" max="6653" width="8.90909090909091" style="124"/>
    <col min="6654" max="6654" width="10.4545454545455" style="124" customWidth="1"/>
    <col min="6655" max="6655" width="22.4545454545455" style="124" customWidth="1"/>
    <col min="6656" max="6656" width="7" style="124" customWidth="1"/>
    <col min="6657" max="6657" width="7.45454545454545" style="124" customWidth="1"/>
    <col min="6658" max="6658" width="22.9090909090909" style="124" customWidth="1"/>
    <col min="6659" max="6659" width="33.9090909090909" style="124" customWidth="1"/>
    <col min="6660" max="6909" width="8.90909090909091" style="124"/>
    <col min="6910" max="6910" width="10.4545454545455" style="124" customWidth="1"/>
    <col min="6911" max="6911" width="22.4545454545455" style="124" customWidth="1"/>
    <col min="6912" max="6912" width="7" style="124" customWidth="1"/>
    <col min="6913" max="6913" width="7.45454545454545" style="124" customWidth="1"/>
    <col min="6914" max="6914" width="22.9090909090909" style="124" customWidth="1"/>
    <col min="6915" max="6915" width="33.9090909090909" style="124" customWidth="1"/>
    <col min="6916" max="7165" width="8.90909090909091" style="124"/>
    <col min="7166" max="7166" width="10.4545454545455" style="124" customWidth="1"/>
    <col min="7167" max="7167" width="22.4545454545455" style="124" customWidth="1"/>
    <col min="7168" max="7168" width="7" style="124" customWidth="1"/>
    <col min="7169" max="7169" width="7.45454545454545" style="124" customWidth="1"/>
    <col min="7170" max="7170" width="22.9090909090909" style="124" customWidth="1"/>
    <col min="7171" max="7171" width="33.9090909090909" style="124" customWidth="1"/>
    <col min="7172" max="7421" width="8.90909090909091" style="124"/>
    <col min="7422" max="7422" width="10.4545454545455" style="124" customWidth="1"/>
    <col min="7423" max="7423" width="22.4545454545455" style="124" customWidth="1"/>
    <col min="7424" max="7424" width="7" style="124" customWidth="1"/>
    <col min="7425" max="7425" width="7.45454545454545" style="124" customWidth="1"/>
    <col min="7426" max="7426" width="22.9090909090909" style="124" customWidth="1"/>
    <col min="7427" max="7427" width="33.9090909090909" style="124" customWidth="1"/>
    <col min="7428" max="7677" width="8.90909090909091" style="124"/>
    <col min="7678" max="7678" width="10.4545454545455" style="124" customWidth="1"/>
    <col min="7679" max="7679" width="22.4545454545455" style="124" customWidth="1"/>
    <col min="7680" max="7680" width="7" style="124" customWidth="1"/>
    <col min="7681" max="7681" width="7.45454545454545" style="124" customWidth="1"/>
    <col min="7682" max="7682" width="22.9090909090909" style="124" customWidth="1"/>
    <col min="7683" max="7683" width="33.9090909090909" style="124" customWidth="1"/>
    <col min="7684" max="7933" width="8.90909090909091" style="124"/>
    <col min="7934" max="7934" width="10.4545454545455" style="124" customWidth="1"/>
    <col min="7935" max="7935" width="22.4545454545455" style="124" customWidth="1"/>
    <col min="7936" max="7936" width="7" style="124" customWidth="1"/>
    <col min="7937" max="7937" width="7.45454545454545" style="124" customWidth="1"/>
    <col min="7938" max="7938" width="22.9090909090909" style="124" customWidth="1"/>
    <col min="7939" max="7939" width="33.9090909090909" style="124" customWidth="1"/>
    <col min="7940" max="8189" width="8.90909090909091" style="124"/>
    <col min="8190" max="8190" width="10.4545454545455" style="124" customWidth="1"/>
    <col min="8191" max="8191" width="22.4545454545455" style="124" customWidth="1"/>
    <col min="8192" max="8192" width="7" style="124" customWidth="1"/>
    <col min="8193" max="8193" width="7.45454545454545" style="124" customWidth="1"/>
    <col min="8194" max="8194" width="22.9090909090909" style="124" customWidth="1"/>
    <col min="8195" max="8195" width="33.9090909090909" style="124" customWidth="1"/>
    <col min="8196" max="8445" width="8.90909090909091" style="124"/>
    <col min="8446" max="8446" width="10.4545454545455" style="124" customWidth="1"/>
    <col min="8447" max="8447" width="22.4545454545455" style="124" customWidth="1"/>
    <col min="8448" max="8448" width="7" style="124" customWidth="1"/>
    <col min="8449" max="8449" width="7.45454545454545" style="124" customWidth="1"/>
    <col min="8450" max="8450" width="22.9090909090909" style="124" customWidth="1"/>
    <col min="8451" max="8451" width="33.9090909090909" style="124" customWidth="1"/>
    <col min="8452" max="8701" width="8.90909090909091" style="124"/>
    <col min="8702" max="8702" width="10.4545454545455" style="124" customWidth="1"/>
    <col min="8703" max="8703" width="22.4545454545455" style="124" customWidth="1"/>
    <col min="8704" max="8704" width="7" style="124" customWidth="1"/>
    <col min="8705" max="8705" width="7.45454545454545" style="124" customWidth="1"/>
    <col min="8706" max="8706" width="22.9090909090909" style="124" customWidth="1"/>
    <col min="8707" max="8707" width="33.9090909090909" style="124" customWidth="1"/>
    <col min="8708" max="8957" width="8.90909090909091" style="124"/>
    <col min="8958" max="8958" width="10.4545454545455" style="124" customWidth="1"/>
    <col min="8959" max="8959" width="22.4545454545455" style="124" customWidth="1"/>
    <col min="8960" max="8960" width="7" style="124" customWidth="1"/>
    <col min="8961" max="8961" width="7.45454545454545" style="124" customWidth="1"/>
    <col min="8962" max="8962" width="22.9090909090909" style="124" customWidth="1"/>
    <col min="8963" max="8963" width="33.9090909090909" style="124" customWidth="1"/>
    <col min="8964" max="9213" width="8.90909090909091" style="124"/>
    <col min="9214" max="9214" width="10.4545454545455" style="124" customWidth="1"/>
    <col min="9215" max="9215" width="22.4545454545455" style="124" customWidth="1"/>
    <col min="9216" max="9216" width="7" style="124" customWidth="1"/>
    <col min="9217" max="9217" width="7.45454545454545" style="124" customWidth="1"/>
    <col min="9218" max="9218" width="22.9090909090909" style="124" customWidth="1"/>
    <col min="9219" max="9219" width="33.9090909090909" style="124" customWidth="1"/>
    <col min="9220" max="9469" width="8.90909090909091" style="124"/>
    <col min="9470" max="9470" width="10.4545454545455" style="124" customWidth="1"/>
    <col min="9471" max="9471" width="22.4545454545455" style="124" customWidth="1"/>
    <col min="9472" max="9472" width="7" style="124" customWidth="1"/>
    <col min="9473" max="9473" width="7.45454545454545" style="124" customWidth="1"/>
    <col min="9474" max="9474" width="22.9090909090909" style="124" customWidth="1"/>
    <col min="9475" max="9475" width="33.9090909090909" style="124" customWidth="1"/>
    <col min="9476" max="9725" width="8.90909090909091" style="124"/>
    <col min="9726" max="9726" width="10.4545454545455" style="124" customWidth="1"/>
    <col min="9727" max="9727" width="22.4545454545455" style="124" customWidth="1"/>
    <col min="9728" max="9728" width="7" style="124" customWidth="1"/>
    <col min="9729" max="9729" width="7.45454545454545" style="124" customWidth="1"/>
    <col min="9730" max="9730" width="22.9090909090909" style="124" customWidth="1"/>
    <col min="9731" max="9731" width="33.9090909090909" style="124" customWidth="1"/>
    <col min="9732" max="9981" width="8.90909090909091" style="124"/>
    <col min="9982" max="9982" width="10.4545454545455" style="124" customWidth="1"/>
    <col min="9983" max="9983" width="22.4545454545455" style="124" customWidth="1"/>
    <col min="9984" max="9984" width="7" style="124" customWidth="1"/>
    <col min="9985" max="9985" width="7.45454545454545" style="124" customWidth="1"/>
    <col min="9986" max="9986" width="22.9090909090909" style="124" customWidth="1"/>
    <col min="9987" max="9987" width="33.9090909090909" style="124" customWidth="1"/>
    <col min="9988" max="10237" width="8.90909090909091" style="124"/>
    <col min="10238" max="10238" width="10.4545454545455" style="124" customWidth="1"/>
    <col min="10239" max="10239" width="22.4545454545455" style="124" customWidth="1"/>
    <col min="10240" max="10240" width="7" style="124" customWidth="1"/>
    <col min="10241" max="10241" width="7.45454545454545" style="124" customWidth="1"/>
    <col min="10242" max="10242" width="22.9090909090909" style="124" customWidth="1"/>
    <col min="10243" max="10243" width="33.9090909090909" style="124" customWidth="1"/>
    <col min="10244" max="10493" width="8.90909090909091" style="124"/>
    <col min="10494" max="10494" width="10.4545454545455" style="124" customWidth="1"/>
    <col min="10495" max="10495" width="22.4545454545455" style="124" customWidth="1"/>
    <col min="10496" max="10496" width="7" style="124" customWidth="1"/>
    <col min="10497" max="10497" width="7.45454545454545" style="124" customWidth="1"/>
    <col min="10498" max="10498" width="22.9090909090909" style="124" customWidth="1"/>
    <col min="10499" max="10499" width="33.9090909090909" style="124" customWidth="1"/>
    <col min="10500" max="10749" width="8.90909090909091" style="124"/>
    <col min="10750" max="10750" width="10.4545454545455" style="124" customWidth="1"/>
    <col min="10751" max="10751" width="22.4545454545455" style="124" customWidth="1"/>
    <col min="10752" max="10752" width="7" style="124" customWidth="1"/>
    <col min="10753" max="10753" width="7.45454545454545" style="124" customWidth="1"/>
    <col min="10754" max="10754" width="22.9090909090909" style="124" customWidth="1"/>
    <col min="10755" max="10755" width="33.9090909090909" style="124" customWidth="1"/>
    <col min="10756" max="11005" width="8.90909090909091" style="124"/>
    <col min="11006" max="11006" width="10.4545454545455" style="124" customWidth="1"/>
    <col min="11007" max="11007" width="22.4545454545455" style="124" customWidth="1"/>
    <col min="11008" max="11008" width="7" style="124" customWidth="1"/>
    <col min="11009" max="11009" width="7.45454545454545" style="124" customWidth="1"/>
    <col min="11010" max="11010" width="22.9090909090909" style="124" customWidth="1"/>
    <col min="11011" max="11011" width="33.9090909090909" style="124" customWidth="1"/>
    <col min="11012" max="11261" width="8.90909090909091" style="124"/>
    <col min="11262" max="11262" width="10.4545454545455" style="124" customWidth="1"/>
    <col min="11263" max="11263" width="22.4545454545455" style="124" customWidth="1"/>
    <col min="11264" max="11264" width="7" style="124" customWidth="1"/>
    <col min="11265" max="11265" width="7.45454545454545" style="124" customWidth="1"/>
    <col min="11266" max="11266" width="22.9090909090909" style="124" customWidth="1"/>
    <col min="11267" max="11267" width="33.9090909090909" style="124" customWidth="1"/>
    <col min="11268" max="11517" width="8.90909090909091" style="124"/>
    <col min="11518" max="11518" width="10.4545454545455" style="124" customWidth="1"/>
    <col min="11519" max="11519" width="22.4545454545455" style="124" customWidth="1"/>
    <col min="11520" max="11520" width="7" style="124" customWidth="1"/>
    <col min="11521" max="11521" width="7.45454545454545" style="124" customWidth="1"/>
    <col min="11522" max="11522" width="22.9090909090909" style="124" customWidth="1"/>
    <col min="11523" max="11523" width="33.9090909090909" style="124" customWidth="1"/>
    <col min="11524" max="11773" width="8.90909090909091" style="124"/>
    <col min="11774" max="11774" width="10.4545454545455" style="124" customWidth="1"/>
    <col min="11775" max="11775" width="22.4545454545455" style="124" customWidth="1"/>
    <col min="11776" max="11776" width="7" style="124" customWidth="1"/>
    <col min="11777" max="11777" width="7.45454545454545" style="124" customWidth="1"/>
    <col min="11778" max="11778" width="22.9090909090909" style="124" customWidth="1"/>
    <col min="11779" max="11779" width="33.9090909090909" style="124" customWidth="1"/>
    <col min="11780" max="12029" width="8.90909090909091" style="124"/>
    <col min="12030" max="12030" width="10.4545454545455" style="124" customWidth="1"/>
    <col min="12031" max="12031" width="22.4545454545455" style="124" customWidth="1"/>
    <col min="12032" max="12032" width="7" style="124" customWidth="1"/>
    <col min="12033" max="12033" width="7.45454545454545" style="124" customWidth="1"/>
    <col min="12034" max="12034" width="22.9090909090909" style="124" customWidth="1"/>
    <col min="12035" max="12035" width="33.9090909090909" style="124" customWidth="1"/>
    <col min="12036" max="12285" width="8.90909090909091" style="124"/>
    <col min="12286" max="12286" width="10.4545454545455" style="124" customWidth="1"/>
    <col min="12287" max="12287" width="22.4545454545455" style="124" customWidth="1"/>
    <col min="12288" max="12288" width="7" style="124" customWidth="1"/>
    <col min="12289" max="12289" width="7.45454545454545" style="124" customWidth="1"/>
    <col min="12290" max="12290" width="22.9090909090909" style="124" customWidth="1"/>
    <col min="12291" max="12291" width="33.9090909090909" style="124" customWidth="1"/>
    <col min="12292" max="12541" width="8.90909090909091" style="124"/>
    <col min="12542" max="12542" width="10.4545454545455" style="124" customWidth="1"/>
    <col min="12543" max="12543" width="22.4545454545455" style="124" customWidth="1"/>
    <col min="12544" max="12544" width="7" style="124" customWidth="1"/>
    <col min="12545" max="12545" width="7.45454545454545" style="124" customWidth="1"/>
    <col min="12546" max="12546" width="22.9090909090909" style="124" customWidth="1"/>
    <col min="12547" max="12547" width="33.9090909090909" style="124" customWidth="1"/>
    <col min="12548" max="12797" width="8.90909090909091" style="124"/>
    <col min="12798" max="12798" width="10.4545454545455" style="124" customWidth="1"/>
    <col min="12799" max="12799" width="22.4545454545455" style="124" customWidth="1"/>
    <col min="12800" max="12800" width="7" style="124" customWidth="1"/>
    <col min="12801" max="12801" width="7.45454545454545" style="124" customWidth="1"/>
    <col min="12802" max="12802" width="22.9090909090909" style="124" customWidth="1"/>
    <col min="12803" max="12803" width="33.9090909090909" style="124" customWidth="1"/>
    <col min="12804" max="13053" width="8.90909090909091" style="124"/>
    <col min="13054" max="13054" width="10.4545454545455" style="124" customWidth="1"/>
    <col min="13055" max="13055" width="22.4545454545455" style="124" customWidth="1"/>
    <col min="13056" max="13056" width="7" style="124" customWidth="1"/>
    <col min="13057" max="13057" width="7.45454545454545" style="124" customWidth="1"/>
    <col min="13058" max="13058" width="22.9090909090909" style="124" customWidth="1"/>
    <col min="13059" max="13059" width="33.9090909090909" style="124" customWidth="1"/>
    <col min="13060" max="13309" width="8.90909090909091" style="124"/>
    <col min="13310" max="13310" width="10.4545454545455" style="124" customWidth="1"/>
    <col min="13311" max="13311" width="22.4545454545455" style="124" customWidth="1"/>
    <col min="13312" max="13312" width="7" style="124" customWidth="1"/>
    <col min="13313" max="13313" width="7.45454545454545" style="124" customWidth="1"/>
    <col min="13314" max="13314" width="22.9090909090909" style="124" customWidth="1"/>
    <col min="13315" max="13315" width="33.9090909090909" style="124" customWidth="1"/>
    <col min="13316" max="13565" width="8.90909090909091" style="124"/>
    <col min="13566" max="13566" width="10.4545454545455" style="124" customWidth="1"/>
    <col min="13567" max="13567" width="22.4545454545455" style="124" customWidth="1"/>
    <col min="13568" max="13568" width="7" style="124" customWidth="1"/>
    <col min="13569" max="13569" width="7.45454545454545" style="124" customWidth="1"/>
    <col min="13570" max="13570" width="22.9090909090909" style="124" customWidth="1"/>
    <col min="13571" max="13571" width="33.9090909090909" style="124" customWidth="1"/>
    <col min="13572" max="13821" width="8.90909090909091" style="124"/>
    <col min="13822" max="13822" width="10.4545454545455" style="124" customWidth="1"/>
    <col min="13823" max="13823" width="22.4545454545455" style="124" customWidth="1"/>
    <col min="13824" max="13824" width="7" style="124" customWidth="1"/>
    <col min="13825" max="13825" width="7.45454545454545" style="124" customWidth="1"/>
    <col min="13826" max="13826" width="22.9090909090909" style="124" customWidth="1"/>
    <col min="13827" max="13827" width="33.9090909090909" style="124" customWidth="1"/>
    <col min="13828" max="14077" width="8.90909090909091" style="124"/>
    <col min="14078" max="14078" width="10.4545454545455" style="124" customWidth="1"/>
    <col min="14079" max="14079" width="22.4545454545455" style="124" customWidth="1"/>
    <col min="14080" max="14080" width="7" style="124" customWidth="1"/>
    <col min="14081" max="14081" width="7.45454545454545" style="124" customWidth="1"/>
    <col min="14082" max="14082" width="22.9090909090909" style="124" customWidth="1"/>
    <col min="14083" max="14083" width="33.9090909090909" style="124" customWidth="1"/>
    <col min="14084" max="14333" width="8.90909090909091" style="124"/>
    <col min="14334" max="14334" width="10.4545454545455" style="124" customWidth="1"/>
    <col min="14335" max="14335" width="22.4545454545455" style="124" customWidth="1"/>
    <col min="14336" max="14336" width="7" style="124" customWidth="1"/>
    <col min="14337" max="14337" width="7.45454545454545" style="124" customWidth="1"/>
    <col min="14338" max="14338" width="22.9090909090909" style="124" customWidth="1"/>
    <col min="14339" max="14339" width="33.9090909090909" style="124" customWidth="1"/>
    <col min="14340" max="14589" width="8.90909090909091" style="124"/>
    <col min="14590" max="14590" width="10.4545454545455" style="124" customWidth="1"/>
    <col min="14591" max="14591" width="22.4545454545455" style="124" customWidth="1"/>
    <col min="14592" max="14592" width="7" style="124" customWidth="1"/>
    <col min="14593" max="14593" width="7.45454545454545" style="124" customWidth="1"/>
    <col min="14594" max="14594" width="22.9090909090909" style="124" customWidth="1"/>
    <col min="14595" max="14595" width="33.9090909090909" style="124" customWidth="1"/>
    <col min="14596" max="14845" width="8.90909090909091" style="124"/>
    <col min="14846" max="14846" width="10.4545454545455" style="124" customWidth="1"/>
    <col min="14847" max="14847" width="22.4545454545455" style="124" customWidth="1"/>
    <col min="14848" max="14848" width="7" style="124" customWidth="1"/>
    <col min="14849" max="14849" width="7.45454545454545" style="124" customWidth="1"/>
    <col min="14850" max="14850" width="22.9090909090909" style="124" customWidth="1"/>
    <col min="14851" max="14851" width="33.9090909090909" style="124" customWidth="1"/>
    <col min="14852" max="15101" width="8.90909090909091" style="124"/>
    <col min="15102" max="15102" width="10.4545454545455" style="124" customWidth="1"/>
    <col min="15103" max="15103" width="22.4545454545455" style="124" customWidth="1"/>
    <col min="15104" max="15104" width="7" style="124" customWidth="1"/>
    <col min="15105" max="15105" width="7.45454545454545" style="124" customWidth="1"/>
    <col min="15106" max="15106" width="22.9090909090909" style="124" customWidth="1"/>
    <col min="15107" max="15107" width="33.9090909090909" style="124" customWidth="1"/>
    <col min="15108" max="15357" width="8.90909090909091" style="124"/>
    <col min="15358" max="15358" width="10.4545454545455" style="124" customWidth="1"/>
    <col min="15359" max="15359" width="22.4545454545455" style="124" customWidth="1"/>
    <col min="15360" max="15360" width="7" style="124" customWidth="1"/>
    <col min="15361" max="15361" width="7.45454545454545" style="124" customWidth="1"/>
    <col min="15362" max="15362" width="22.9090909090909" style="124" customWidth="1"/>
    <col min="15363" max="15363" width="33.9090909090909" style="124" customWidth="1"/>
    <col min="15364" max="15613" width="8.90909090909091" style="124"/>
    <col min="15614" max="15614" width="10.4545454545455" style="124" customWidth="1"/>
    <col min="15615" max="15615" width="22.4545454545455" style="124" customWidth="1"/>
    <col min="15616" max="15616" width="7" style="124" customWidth="1"/>
    <col min="15617" max="15617" width="7.45454545454545" style="124" customWidth="1"/>
    <col min="15618" max="15618" width="22.9090909090909" style="124" customWidth="1"/>
    <col min="15619" max="15619" width="33.9090909090909" style="124" customWidth="1"/>
    <col min="15620" max="15869" width="8.90909090909091" style="124"/>
    <col min="15870" max="15870" width="10.4545454545455" style="124" customWidth="1"/>
    <col min="15871" max="15871" width="22.4545454545455" style="124" customWidth="1"/>
    <col min="15872" max="15872" width="7" style="124" customWidth="1"/>
    <col min="15873" max="15873" width="7.45454545454545" style="124" customWidth="1"/>
    <col min="15874" max="15874" width="22.9090909090909" style="124" customWidth="1"/>
    <col min="15875" max="15875" width="33.9090909090909" style="124" customWidth="1"/>
    <col min="15876" max="16125" width="8.90909090909091" style="124"/>
    <col min="16126" max="16126" width="10.4545454545455" style="124" customWidth="1"/>
    <col min="16127" max="16127" width="22.4545454545455" style="124" customWidth="1"/>
    <col min="16128" max="16128" width="7" style="124" customWidth="1"/>
    <col min="16129" max="16129" width="7.45454545454545" style="124" customWidth="1"/>
    <col min="16130" max="16130" width="22.9090909090909" style="124" customWidth="1"/>
    <col min="16131" max="16131" width="33.9090909090909" style="124" customWidth="1"/>
    <col min="16132" max="16384" width="8.90909090909091" style="124"/>
  </cols>
  <sheetData>
    <row r="1" spans="1:11">
      <c r="A1" s="158" t="s">
        <v>102</v>
      </c>
      <c r="B1" s="128"/>
      <c r="H1" s="129"/>
    </row>
    <row r="2" ht="22.5" spans="1:11">
      <c r="A2" s="130" t="s">
        <v>103</v>
      </c>
      <c r="B2" s="130"/>
      <c r="C2" s="130"/>
      <c r="D2" s="130"/>
      <c r="E2" s="130"/>
      <c r="F2" s="130"/>
      <c r="G2" s="130"/>
      <c r="H2" s="130"/>
      <c r="J2" s="125"/>
      <c r="K2" s="125"/>
    </row>
    <row r="3" s="125" customFormat="1" ht="14" spans="1:11">
      <c r="A3" s="159" t="s">
        <v>104</v>
      </c>
      <c r="B3" s="159" t="s">
        <v>105</v>
      </c>
      <c r="C3" s="159" t="s">
        <v>106</v>
      </c>
      <c r="D3" s="159" t="s">
        <v>107</v>
      </c>
      <c r="E3" s="160" t="s">
        <v>108</v>
      </c>
      <c r="F3" s="160" t="s">
        <v>109</v>
      </c>
      <c r="G3" s="160" t="s">
        <v>110</v>
      </c>
      <c r="H3" s="161" t="s">
        <v>111</v>
      </c>
    </row>
    <row r="4" s="125" customFormat="1" ht="70" spans="1:11">
      <c r="A4" s="131" t="s">
        <v>112</v>
      </c>
      <c r="B4" s="131" t="s">
        <v>113</v>
      </c>
      <c r="C4" s="131" t="s">
        <v>114</v>
      </c>
      <c r="D4" s="162" t="s">
        <v>115</v>
      </c>
      <c r="E4" s="132">
        <v>1</v>
      </c>
      <c r="F4" s="132">
        <f>E4*0.75</f>
        <v>0.75</v>
      </c>
      <c r="G4" s="163" t="s">
        <v>116</v>
      </c>
      <c r="H4" s="135" t="s">
        <v>117</v>
      </c>
    </row>
    <row r="5" s="125" customFormat="1" ht="28" spans="1:11">
      <c r="A5" s="131"/>
      <c r="B5" s="131"/>
      <c r="C5" s="131"/>
      <c r="D5" s="134" t="s">
        <v>118</v>
      </c>
      <c r="E5" s="132">
        <v>0.5</v>
      </c>
      <c r="F5" s="132">
        <f t="shared" ref="F5:F18" si="0">E5*0.75</f>
        <v>0.375</v>
      </c>
      <c r="G5" s="191"/>
      <c r="H5" s="135" t="s">
        <v>119</v>
      </c>
    </row>
    <row r="6" s="125" customFormat="1" ht="98" spans="1:11">
      <c r="A6" s="131"/>
      <c r="B6" s="131"/>
      <c r="C6" s="131"/>
      <c r="D6" s="162" t="s">
        <v>120</v>
      </c>
      <c r="E6" s="136">
        <v>0.5</v>
      </c>
      <c r="F6" s="132">
        <f t="shared" si="0"/>
        <v>0.375</v>
      </c>
      <c r="G6" s="191"/>
      <c r="H6" s="162" t="s">
        <v>121</v>
      </c>
    </row>
    <row r="7" s="125" customFormat="1" ht="28" spans="1:11">
      <c r="A7" s="131"/>
      <c r="B7" s="131"/>
      <c r="C7" s="131"/>
      <c r="D7" s="134" t="s">
        <v>122</v>
      </c>
      <c r="E7" s="132">
        <v>0.5</v>
      </c>
      <c r="F7" s="132">
        <f t="shared" si="0"/>
        <v>0.375</v>
      </c>
      <c r="G7" s="191"/>
      <c r="H7" s="135" t="s">
        <v>123</v>
      </c>
    </row>
    <row r="8" s="125" customFormat="1" ht="56" spans="1:11">
      <c r="A8" s="131"/>
      <c r="B8" s="131"/>
      <c r="C8" s="131" t="s">
        <v>124</v>
      </c>
      <c r="D8" s="135" t="s">
        <v>125</v>
      </c>
      <c r="E8" s="132">
        <v>0.5</v>
      </c>
      <c r="F8" s="132">
        <f t="shared" si="0"/>
        <v>0.375</v>
      </c>
      <c r="G8" s="191"/>
      <c r="H8" s="166" t="s">
        <v>126</v>
      </c>
    </row>
    <row r="9" s="125" customFormat="1" ht="42" spans="1:11">
      <c r="A9" s="131"/>
      <c r="B9" s="131"/>
      <c r="C9" s="131"/>
      <c r="D9" s="137" t="s">
        <v>127</v>
      </c>
      <c r="E9" s="132">
        <v>0.5</v>
      </c>
      <c r="F9" s="132">
        <f t="shared" si="0"/>
        <v>0.375</v>
      </c>
      <c r="G9" s="191"/>
      <c r="H9" s="135" t="s">
        <v>128</v>
      </c>
    </row>
    <row r="10" s="125" customFormat="1" ht="42" spans="1:11">
      <c r="A10" s="131"/>
      <c r="B10" s="131"/>
      <c r="C10" s="131"/>
      <c r="D10" s="137" t="s">
        <v>129</v>
      </c>
      <c r="E10" s="132">
        <v>0.5</v>
      </c>
      <c r="F10" s="132">
        <f t="shared" si="0"/>
        <v>0.375</v>
      </c>
      <c r="G10" s="192"/>
      <c r="H10" s="135" t="s">
        <v>130</v>
      </c>
    </row>
    <row r="11" s="125" customFormat="1" ht="42.5" customHeight="1" spans="1:11">
      <c r="A11" s="131"/>
      <c r="B11" s="131" t="s">
        <v>131</v>
      </c>
      <c r="C11" s="131" t="s">
        <v>132</v>
      </c>
      <c r="D11" s="166" t="s">
        <v>133</v>
      </c>
      <c r="E11" s="132">
        <v>2</v>
      </c>
      <c r="F11" s="132">
        <f t="shared" si="0"/>
        <v>1.5</v>
      </c>
      <c r="G11" s="163" t="s">
        <v>116</v>
      </c>
      <c r="H11" s="135" t="s">
        <v>134</v>
      </c>
    </row>
    <row r="12" s="125" customFormat="1" ht="42" spans="1:11">
      <c r="A12" s="131"/>
      <c r="B12" s="131"/>
      <c r="C12" s="131"/>
      <c r="D12" s="201" t="s">
        <v>135</v>
      </c>
      <c r="E12" s="132">
        <v>1</v>
      </c>
      <c r="F12" s="132">
        <f t="shared" si="0"/>
        <v>0.75</v>
      </c>
      <c r="G12" s="164"/>
      <c r="H12" s="137" t="s">
        <v>136</v>
      </c>
    </row>
    <row r="13" s="125" customFormat="1" ht="42" spans="1:11">
      <c r="A13" s="131"/>
      <c r="B13" s="131"/>
      <c r="C13" s="131" t="s">
        <v>137</v>
      </c>
      <c r="D13" s="134" t="s">
        <v>138</v>
      </c>
      <c r="E13" s="132">
        <v>1</v>
      </c>
      <c r="F13" s="132">
        <f t="shared" si="0"/>
        <v>0.75</v>
      </c>
      <c r="G13" s="164"/>
      <c r="H13" s="135" t="s">
        <v>139</v>
      </c>
    </row>
    <row r="14" s="125" customFormat="1" ht="42" spans="1:11">
      <c r="A14" s="131"/>
      <c r="B14" s="131"/>
      <c r="C14" s="131"/>
      <c r="D14" s="138" t="s">
        <v>140</v>
      </c>
      <c r="E14" s="132">
        <v>1</v>
      </c>
      <c r="F14" s="132">
        <f t="shared" si="0"/>
        <v>0.75</v>
      </c>
      <c r="G14" s="164"/>
      <c r="H14" s="137" t="s">
        <v>141</v>
      </c>
    </row>
    <row r="15" s="125" customFormat="1" ht="56" spans="1:11">
      <c r="A15" s="131"/>
      <c r="B15" s="131"/>
      <c r="C15" s="131"/>
      <c r="D15" s="138" t="s">
        <v>142</v>
      </c>
      <c r="E15" s="132">
        <v>1</v>
      </c>
      <c r="F15" s="132">
        <f t="shared" si="0"/>
        <v>0.75</v>
      </c>
      <c r="G15" s="165"/>
      <c r="H15" s="137" t="s">
        <v>143</v>
      </c>
    </row>
    <row r="16" s="125" customFormat="1" ht="42" customHeight="1" spans="1:11">
      <c r="A16" s="131"/>
      <c r="B16" s="131" t="s">
        <v>144</v>
      </c>
      <c r="C16" s="131" t="s">
        <v>145</v>
      </c>
      <c r="D16" s="134" t="s">
        <v>146</v>
      </c>
      <c r="E16" s="132">
        <v>2</v>
      </c>
      <c r="F16" s="132">
        <f t="shared" si="0"/>
        <v>1.5</v>
      </c>
      <c r="G16" s="151" t="s">
        <v>147</v>
      </c>
      <c r="H16" s="135" t="s">
        <v>148</v>
      </c>
    </row>
    <row r="17" s="125" customFormat="1" ht="56" spans="1:11">
      <c r="A17" s="131"/>
      <c r="B17" s="131"/>
      <c r="C17" s="131"/>
      <c r="D17" s="138" t="s">
        <v>149</v>
      </c>
      <c r="E17" s="132">
        <v>2</v>
      </c>
      <c r="F17" s="132">
        <f t="shared" si="0"/>
        <v>1.5</v>
      </c>
      <c r="G17" s="191"/>
      <c r="H17" s="137" t="s">
        <v>150</v>
      </c>
      <c r="K17" s="193"/>
    </row>
    <row r="18" s="125" customFormat="1" ht="42" spans="1:11">
      <c r="A18" s="131"/>
      <c r="B18" s="131"/>
      <c r="C18" s="131"/>
      <c r="D18" s="138" t="s">
        <v>151</v>
      </c>
      <c r="E18" s="132">
        <v>1</v>
      </c>
      <c r="F18" s="132">
        <f t="shared" si="0"/>
        <v>0.75</v>
      </c>
      <c r="G18" s="192"/>
      <c r="H18" s="137" t="s">
        <v>152</v>
      </c>
      <c r="K18" s="194"/>
    </row>
    <row r="19" s="125" customFormat="1" ht="42" spans="1:11">
      <c r="A19" s="139" t="s">
        <v>153</v>
      </c>
      <c r="B19" s="131" t="s">
        <v>154</v>
      </c>
      <c r="C19" s="169" t="s">
        <v>155</v>
      </c>
      <c r="D19" s="170" t="s">
        <v>156</v>
      </c>
      <c r="E19" s="132">
        <v>4</v>
      </c>
      <c r="F19" s="132">
        <v>4</v>
      </c>
      <c r="G19" s="163" t="s">
        <v>116</v>
      </c>
      <c r="H19" s="137" t="s">
        <v>157</v>
      </c>
      <c r="J19" s="194"/>
      <c r="K19" s="194"/>
    </row>
    <row r="20" s="125" customFormat="1" ht="42" spans="1:11">
      <c r="A20" s="140"/>
      <c r="B20" s="131"/>
      <c r="C20" s="159" t="s">
        <v>158</v>
      </c>
      <c r="D20" s="134" t="s">
        <v>159</v>
      </c>
      <c r="E20" s="132">
        <v>4</v>
      </c>
      <c r="F20" s="132">
        <v>0</v>
      </c>
      <c r="G20" s="164"/>
      <c r="H20" s="137" t="s">
        <v>160</v>
      </c>
      <c r="J20" s="194"/>
    </row>
    <row r="21" s="125" customFormat="1" ht="70" spans="1:11">
      <c r="A21" s="140"/>
      <c r="B21" s="131"/>
      <c r="C21" s="159" t="s">
        <v>161</v>
      </c>
      <c r="D21" s="170" t="s">
        <v>162</v>
      </c>
      <c r="E21" s="132">
        <v>1</v>
      </c>
      <c r="F21" s="132">
        <f>E21*0.75</f>
        <v>0.75</v>
      </c>
      <c r="G21" s="164"/>
      <c r="H21" s="137" t="s">
        <v>163</v>
      </c>
    </row>
    <row r="22" s="125" customFormat="1" ht="28" spans="1:11">
      <c r="A22" s="140"/>
      <c r="B22" s="131"/>
      <c r="C22" s="132"/>
      <c r="D22" s="138" t="s">
        <v>164</v>
      </c>
      <c r="E22" s="132">
        <v>1</v>
      </c>
      <c r="F22" s="132">
        <f t="shared" ref="F22:F47" si="1">E22*0.75</f>
        <v>0.75</v>
      </c>
      <c r="G22" s="164"/>
      <c r="H22" s="137" t="s">
        <v>165</v>
      </c>
    </row>
    <row r="23" s="125" customFormat="1" ht="56" spans="1:11">
      <c r="A23" s="140"/>
      <c r="B23" s="131"/>
      <c r="C23" s="132"/>
      <c r="D23" s="138" t="s">
        <v>166</v>
      </c>
      <c r="E23" s="132">
        <v>1</v>
      </c>
      <c r="F23" s="132">
        <f t="shared" si="1"/>
        <v>0.75</v>
      </c>
      <c r="G23" s="164"/>
      <c r="H23" s="137" t="s">
        <v>167</v>
      </c>
    </row>
    <row r="24" s="125" customFormat="1" ht="42" spans="1:11">
      <c r="A24" s="140"/>
      <c r="B24" s="132"/>
      <c r="C24" s="132"/>
      <c r="D24" s="134" t="s">
        <v>168</v>
      </c>
      <c r="E24" s="132">
        <v>1</v>
      </c>
      <c r="F24" s="132">
        <f t="shared" si="1"/>
        <v>0.75</v>
      </c>
      <c r="G24" s="165"/>
      <c r="H24" s="137" t="s">
        <v>169</v>
      </c>
    </row>
    <row r="25" s="125" customFormat="1" ht="56" spans="1:11">
      <c r="A25" s="140"/>
      <c r="B25" s="139" t="s">
        <v>170</v>
      </c>
      <c r="C25" s="131" t="s">
        <v>171</v>
      </c>
      <c r="D25" s="134" t="s">
        <v>172</v>
      </c>
      <c r="E25" s="132">
        <v>1</v>
      </c>
      <c r="F25" s="132">
        <f t="shared" si="1"/>
        <v>0.75</v>
      </c>
      <c r="G25" s="151" t="s">
        <v>147</v>
      </c>
      <c r="H25" s="137" t="s">
        <v>173</v>
      </c>
    </row>
    <row r="26" s="125" customFormat="1" ht="42" spans="1:11">
      <c r="A26" s="140"/>
      <c r="B26" s="140"/>
      <c r="C26" s="131"/>
      <c r="D26" s="138" t="s">
        <v>174</v>
      </c>
      <c r="E26" s="132">
        <v>1</v>
      </c>
      <c r="F26" s="132">
        <f t="shared" si="1"/>
        <v>0.75</v>
      </c>
      <c r="G26" s="191"/>
      <c r="H26" s="137" t="s">
        <v>175</v>
      </c>
    </row>
    <row r="27" s="125" customFormat="1" ht="28" spans="1:11">
      <c r="A27" s="140"/>
      <c r="B27" s="140"/>
      <c r="C27" s="131"/>
      <c r="D27" s="138" t="s">
        <v>176</v>
      </c>
      <c r="E27" s="132">
        <v>1</v>
      </c>
      <c r="F27" s="132">
        <f t="shared" si="1"/>
        <v>0.75</v>
      </c>
      <c r="G27" s="192"/>
      <c r="H27" s="137" t="s">
        <v>177</v>
      </c>
    </row>
    <row r="28" s="125" customFormat="1" ht="28" spans="1:11">
      <c r="A28" s="140"/>
      <c r="B28" s="140"/>
      <c r="C28" s="139" t="s">
        <v>178</v>
      </c>
      <c r="D28" s="134" t="s">
        <v>179</v>
      </c>
      <c r="E28" s="132">
        <v>1</v>
      </c>
      <c r="F28" s="132">
        <f t="shared" si="1"/>
        <v>0.75</v>
      </c>
      <c r="G28" s="163" t="s">
        <v>116</v>
      </c>
      <c r="H28" s="137" t="s">
        <v>180</v>
      </c>
    </row>
    <row r="29" s="125" customFormat="1" ht="28" spans="1:11">
      <c r="A29" s="140"/>
      <c r="B29" s="140"/>
      <c r="C29" s="140"/>
      <c r="D29" s="138" t="s">
        <v>181</v>
      </c>
      <c r="E29" s="132">
        <v>1</v>
      </c>
      <c r="F29" s="132">
        <f t="shared" si="1"/>
        <v>0.75</v>
      </c>
      <c r="G29" s="164"/>
      <c r="H29" s="137" t="s">
        <v>182</v>
      </c>
    </row>
    <row r="30" s="125" customFormat="1" ht="70" spans="1:11">
      <c r="A30" s="140"/>
      <c r="B30" s="140"/>
      <c r="C30" s="140"/>
      <c r="D30" s="138" t="s">
        <v>183</v>
      </c>
      <c r="E30" s="132">
        <v>1</v>
      </c>
      <c r="F30" s="132">
        <f t="shared" si="1"/>
        <v>0.75</v>
      </c>
      <c r="G30" s="164"/>
      <c r="H30" s="137" t="s">
        <v>184</v>
      </c>
    </row>
    <row r="31" s="125" customFormat="1" ht="56" spans="1:11">
      <c r="A31" s="140"/>
      <c r="B31" s="140"/>
      <c r="C31" s="140"/>
      <c r="D31" s="138" t="s">
        <v>185</v>
      </c>
      <c r="E31" s="132">
        <v>1</v>
      </c>
      <c r="F31" s="132">
        <f t="shared" si="1"/>
        <v>0.75</v>
      </c>
      <c r="G31" s="164"/>
      <c r="H31" s="137" t="s">
        <v>186</v>
      </c>
    </row>
    <row r="32" s="125" customFormat="1" ht="56" spans="1:11">
      <c r="A32" s="140"/>
      <c r="B32" s="140"/>
      <c r="C32" s="140"/>
      <c r="D32" s="138" t="s">
        <v>187</v>
      </c>
      <c r="E32" s="132">
        <v>1</v>
      </c>
      <c r="F32" s="132">
        <f t="shared" si="1"/>
        <v>0.75</v>
      </c>
      <c r="G32" s="165"/>
      <c r="H32" s="137" t="s">
        <v>188</v>
      </c>
    </row>
    <row r="33" s="125" customFormat="1" ht="42.5" customHeight="1" spans="1:8">
      <c r="A33" s="140"/>
      <c r="B33" s="140"/>
      <c r="C33" s="139" t="s">
        <v>189</v>
      </c>
      <c r="D33" s="138" t="s">
        <v>190</v>
      </c>
      <c r="E33" s="132">
        <v>1</v>
      </c>
      <c r="F33" s="132">
        <f t="shared" si="1"/>
        <v>0.75</v>
      </c>
      <c r="G33" s="163" t="s">
        <v>116</v>
      </c>
      <c r="H33" s="137" t="s">
        <v>191</v>
      </c>
    </row>
    <row r="34" s="125" customFormat="1" ht="14" spans="1:8">
      <c r="A34" s="140"/>
      <c r="B34" s="142"/>
      <c r="C34" s="142"/>
      <c r="D34" s="138" t="s">
        <v>192</v>
      </c>
      <c r="E34" s="132">
        <v>1</v>
      </c>
      <c r="F34" s="132">
        <f t="shared" si="1"/>
        <v>0.75</v>
      </c>
      <c r="G34" s="165"/>
      <c r="H34" s="137" t="s">
        <v>191</v>
      </c>
    </row>
    <row r="35" s="125" customFormat="1" ht="42.5" customHeight="1" spans="1:8">
      <c r="A35" s="140"/>
      <c r="B35" s="169" t="s">
        <v>193</v>
      </c>
      <c r="C35" s="173" t="s">
        <v>194</v>
      </c>
      <c r="D35" s="170" t="s">
        <v>195</v>
      </c>
      <c r="E35" s="132">
        <v>1</v>
      </c>
      <c r="F35" s="132">
        <f t="shared" si="1"/>
        <v>0.75</v>
      </c>
      <c r="G35" s="163" t="s">
        <v>116</v>
      </c>
      <c r="H35" s="174" t="s">
        <v>196</v>
      </c>
    </row>
    <row r="36" s="125" customFormat="1" ht="14" spans="1:8">
      <c r="A36" s="140"/>
      <c r="B36" s="176"/>
      <c r="C36" s="169" t="s">
        <v>197</v>
      </c>
      <c r="D36" s="170" t="s">
        <v>198</v>
      </c>
      <c r="E36" s="132">
        <v>1</v>
      </c>
      <c r="F36" s="132">
        <f t="shared" si="1"/>
        <v>0.75</v>
      </c>
      <c r="G36" s="164"/>
      <c r="H36" s="174" t="s">
        <v>199</v>
      </c>
    </row>
    <row r="37" s="125" customFormat="1" ht="14" spans="1:8">
      <c r="A37" s="142"/>
      <c r="B37" s="173"/>
      <c r="C37" s="173"/>
      <c r="D37" s="170" t="s">
        <v>200</v>
      </c>
      <c r="E37" s="132">
        <v>1</v>
      </c>
      <c r="F37" s="132">
        <f t="shared" si="1"/>
        <v>0.75</v>
      </c>
      <c r="G37" s="165"/>
      <c r="H37" s="174" t="s">
        <v>201</v>
      </c>
    </row>
    <row r="38" s="125" customFormat="1" ht="28" spans="1:8">
      <c r="A38" s="131" t="s">
        <v>202</v>
      </c>
      <c r="B38" s="131" t="s">
        <v>203</v>
      </c>
      <c r="C38" s="152" t="s">
        <v>204</v>
      </c>
      <c r="D38" s="152" t="s">
        <v>205</v>
      </c>
      <c r="E38" s="132">
        <v>6</v>
      </c>
      <c r="F38" s="132">
        <f t="shared" si="1"/>
        <v>4.5</v>
      </c>
      <c r="G38" s="163" t="s">
        <v>206</v>
      </c>
      <c r="H38" s="195" t="s">
        <v>207</v>
      </c>
    </row>
    <row r="39" s="125" customFormat="1" ht="14" spans="1:8">
      <c r="A39" s="132"/>
      <c r="B39" s="132"/>
      <c r="C39" s="152" t="s">
        <v>208</v>
      </c>
      <c r="D39" s="152" t="s">
        <v>209</v>
      </c>
      <c r="E39" s="132">
        <v>6</v>
      </c>
      <c r="F39" s="132">
        <f t="shared" si="1"/>
        <v>4.5</v>
      </c>
      <c r="G39" s="191"/>
      <c r="H39" s="196"/>
    </row>
    <row r="40" s="125" customFormat="1" ht="113.5" customHeight="1" spans="1:8">
      <c r="A40" s="132"/>
      <c r="B40" s="131" t="s">
        <v>210</v>
      </c>
      <c r="C40" s="178" t="s">
        <v>211</v>
      </c>
      <c r="D40" s="177" t="s">
        <v>212</v>
      </c>
      <c r="E40" s="151">
        <v>16</v>
      </c>
      <c r="F40" s="132">
        <f t="shared" si="1"/>
        <v>12</v>
      </c>
      <c r="G40" s="163" t="s">
        <v>213</v>
      </c>
      <c r="H40" s="143" t="s">
        <v>214</v>
      </c>
    </row>
    <row r="41" s="125" customFormat="1" ht="70" spans="1:8">
      <c r="A41" s="132"/>
      <c r="B41" s="131" t="s">
        <v>215</v>
      </c>
      <c r="C41" s="131" t="s">
        <v>216</v>
      </c>
      <c r="D41" s="152" t="s">
        <v>217</v>
      </c>
      <c r="E41" s="131">
        <v>12</v>
      </c>
      <c r="F41" s="132">
        <f t="shared" si="1"/>
        <v>9</v>
      </c>
      <c r="G41" s="163" t="s">
        <v>213</v>
      </c>
      <c r="H41" s="143" t="s">
        <v>218</v>
      </c>
    </row>
    <row r="42" s="125" customFormat="1" ht="70" spans="1:8">
      <c r="A42" s="132"/>
      <c r="B42" s="131" t="s">
        <v>219</v>
      </c>
      <c r="C42" s="132" t="s">
        <v>220</v>
      </c>
      <c r="D42" s="170" t="s">
        <v>221</v>
      </c>
      <c r="E42" s="132">
        <v>5</v>
      </c>
      <c r="F42" s="132">
        <f t="shared" si="1"/>
        <v>3.75</v>
      </c>
      <c r="G42" s="172" t="s">
        <v>213</v>
      </c>
      <c r="H42" s="137" t="s">
        <v>222</v>
      </c>
    </row>
    <row r="43" s="125" customFormat="1" ht="42" spans="1:8">
      <c r="A43" s="139" t="s">
        <v>223</v>
      </c>
      <c r="B43" s="132" t="s">
        <v>224</v>
      </c>
      <c r="C43" s="180" t="s">
        <v>225</v>
      </c>
      <c r="D43" s="170" t="s">
        <v>226</v>
      </c>
      <c r="E43" s="151">
        <v>4</v>
      </c>
      <c r="F43" s="132">
        <f t="shared" si="1"/>
        <v>3</v>
      </c>
      <c r="G43" s="163" t="s">
        <v>213</v>
      </c>
      <c r="H43" s="143" t="s">
        <v>227</v>
      </c>
    </row>
    <row r="44" s="125" customFormat="1" ht="28" spans="1:8">
      <c r="A44" s="140"/>
      <c r="B44" s="132"/>
      <c r="C44" s="151" t="s">
        <v>228</v>
      </c>
      <c r="D44" s="170" t="s">
        <v>229</v>
      </c>
      <c r="E44" s="132">
        <v>4</v>
      </c>
      <c r="F44" s="132">
        <f t="shared" si="1"/>
        <v>3</v>
      </c>
      <c r="G44" s="191"/>
      <c r="H44" s="137" t="s">
        <v>230</v>
      </c>
    </row>
    <row r="45" s="125" customFormat="1" ht="42" spans="1:8">
      <c r="A45" s="140"/>
      <c r="B45" s="132"/>
      <c r="C45" s="180" t="s">
        <v>231</v>
      </c>
      <c r="D45" s="170" t="s">
        <v>232</v>
      </c>
      <c r="E45" s="132">
        <v>4</v>
      </c>
      <c r="F45" s="132">
        <f t="shared" si="1"/>
        <v>3</v>
      </c>
      <c r="G45" s="192"/>
      <c r="H45" s="137" t="s">
        <v>233</v>
      </c>
    </row>
    <row r="46" s="125" customFormat="1" ht="14" spans="1:8">
      <c r="A46" s="140"/>
      <c r="B46" s="132" t="s">
        <v>234</v>
      </c>
      <c r="C46" s="132" t="s">
        <v>234</v>
      </c>
      <c r="D46" s="138" t="s">
        <v>235</v>
      </c>
      <c r="E46" s="132">
        <v>1.5</v>
      </c>
      <c r="F46" s="132">
        <f t="shared" si="1"/>
        <v>1.125</v>
      </c>
      <c r="G46" s="163" t="s">
        <v>213</v>
      </c>
      <c r="H46" s="143" t="s">
        <v>236</v>
      </c>
    </row>
    <row r="47" s="125" customFormat="1" ht="14" spans="1:8">
      <c r="A47" s="142"/>
      <c r="B47" s="132"/>
      <c r="C47" s="132"/>
      <c r="D47" s="138" t="s">
        <v>237</v>
      </c>
      <c r="E47" s="132">
        <v>1.5</v>
      </c>
      <c r="F47" s="132">
        <f t="shared" si="1"/>
        <v>1.125</v>
      </c>
      <c r="G47" s="192"/>
      <c r="H47" s="153"/>
    </row>
    <row r="48" s="125" customFormat="1" ht="14" spans="1:8">
      <c r="A48" s="132" t="s">
        <v>238</v>
      </c>
      <c r="B48" s="132" t="s">
        <v>239</v>
      </c>
      <c r="C48" s="132" t="s">
        <v>239</v>
      </c>
      <c r="D48" s="137"/>
      <c r="E48" s="132">
        <f>SUM(E4:E47)</f>
        <v>100</v>
      </c>
      <c r="F48" s="181">
        <f>SUM(F4:F47)</f>
        <v>73</v>
      </c>
      <c r="G48" s="181"/>
      <c r="H48" s="137"/>
    </row>
    <row r="49" s="156" customFormat="1" ht="15" spans="1:8">
      <c r="A49" s="182" t="s">
        <v>240</v>
      </c>
      <c r="B49" s="183"/>
      <c r="C49" s="183"/>
      <c r="D49" s="183"/>
      <c r="E49" s="183"/>
      <c r="F49" s="184"/>
      <c r="G49" s="184"/>
      <c r="H49" s="183"/>
    </row>
    <row r="51" spans="1:8">
      <c r="A51" s="187" t="s">
        <v>241</v>
      </c>
      <c r="D51" s="190" t="s">
        <v>242</v>
      </c>
      <c r="F51" s="188"/>
      <c r="G51" s="188"/>
      <c r="H51" s="189" t="s">
        <v>243</v>
      </c>
    </row>
  </sheetData>
  <mergeCells count="38">
    <mergeCell ref="A2:H2"/>
    <mergeCell ref="A4:A18"/>
    <mergeCell ref="A19:A37"/>
    <mergeCell ref="A38:A42"/>
    <mergeCell ref="A43:A47"/>
    <mergeCell ref="B4:B10"/>
    <mergeCell ref="B11:B15"/>
    <mergeCell ref="B16:B18"/>
    <mergeCell ref="B19:B24"/>
    <mergeCell ref="B25:B34"/>
    <mergeCell ref="B35:B37"/>
    <mergeCell ref="B38:B39"/>
    <mergeCell ref="B43:B45"/>
    <mergeCell ref="B46:B47"/>
    <mergeCell ref="C4:C7"/>
    <mergeCell ref="C8:C10"/>
    <mergeCell ref="C11:C12"/>
    <mergeCell ref="C13:C15"/>
    <mergeCell ref="C16:C18"/>
    <mergeCell ref="C21:C24"/>
    <mergeCell ref="C25:C27"/>
    <mergeCell ref="C28:C32"/>
    <mergeCell ref="C33:C34"/>
    <mergeCell ref="C36:C37"/>
    <mergeCell ref="C46:C47"/>
    <mergeCell ref="G4:G10"/>
    <mergeCell ref="G11:G15"/>
    <mergeCell ref="G16:G18"/>
    <mergeCell ref="G19:G24"/>
    <mergeCell ref="G25:G27"/>
    <mergeCell ref="G28:G32"/>
    <mergeCell ref="G33:G34"/>
    <mergeCell ref="G35:G37"/>
    <mergeCell ref="G38:G39"/>
    <mergeCell ref="G43:G45"/>
    <mergeCell ref="G46:G47"/>
    <mergeCell ref="H38:H39"/>
    <mergeCell ref="H46:H47"/>
  </mergeCells>
  <pageMargins left="0.7" right="0.7" top="0.75" bottom="0.75" header="0.3" footer="0.3"/>
  <pageSetup paperSize="9" scale="65"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1"/>
  <sheetViews>
    <sheetView workbookViewId="0">
      <selection activeCell="G46" sqref="G46:G47"/>
    </sheetView>
  </sheetViews>
  <sheetFormatPr defaultColWidth="8.90909090909091" defaultRowHeight="15.5"/>
  <cols>
    <col min="1" max="2" width="8.90909090909091" style="124"/>
    <col min="3" max="3" width="10.4545454545455" style="124" customWidth="1"/>
    <col min="4" max="4" width="31.2727272727273" style="124" customWidth="1"/>
    <col min="5" max="5" width="7" style="126" customWidth="1"/>
    <col min="6" max="6" width="7.45454545454545" style="157" customWidth="1"/>
    <col min="7" max="7" width="21.5454545454545" style="157" customWidth="1"/>
    <col min="8" max="8" width="29.3636363636364" style="124" customWidth="1"/>
    <col min="9" max="9" width="8.90909090909091" style="124" customWidth="1"/>
    <col min="10" max="253" width="8.90909090909091" style="124"/>
    <col min="254" max="254" width="10.4545454545455" style="124" customWidth="1"/>
    <col min="255" max="255" width="22.4545454545455" style="124" customWidth="1"/>
    <col min="256" max="256" width="7" style="124" customWidth="1"/>
    <col min="257" max="257" width="7.45454545454545" style="124" customWidth="1"/>
    <col min="258" max="258" width="22.9090909090909" style="124" customWidth="1"/>
    <col min="259" max="259" width="33.9090909090909" style="124" customWidth="1"/>
    <col min="260" max="509" width="8.90909090909091" style="124"/>
    <col min="510" max="510" width="10.4545454545455" style="124" customWidth="1"/>
    <col min="511" max="511" width="22.4545454545455" style="124" customWidth="1"/>
    <col min="512" max="512" width="7" style="124" customWidth="1"/>
    <col min="513" max="513" width="7.45454545454545" style="124" customWidth="1"/>
    <col min="514" max="514" width="22.9090909090909" style="124" customWidth="1"/>
    <col min="515" max="515" width="33.9090909090909" style="124" customWidth="1"/>
    <col min="516" max="765" width="8.90909090909091" style="124"/>
    <col min="766" max="766" width="10.4545454545455" style="124" customWidth="1"/>
    <col min="767" max="767" width="22.4545454545455" style="124" customWidth="1"/>
    <col min="768" max="768" width="7" style="124" customWidth="1"/>
    <col min="769" max="769" width="7.45454545454545" style="124" customWidth="1"/>
    <col min="770" max="770" width="22.9090909090909" style="124" customWidth="1"/>
    <col min="771" max="771" width="33.9090909090909" style="124" customWidth="1"/>
    <col min="772" max="1021" width="8.90909090909091" style="124"/>
    <col min="1022" max="1022" width="10.4545454545455" style="124" customWidth="1"/>
    <col min="1023" max="1023" width="22.4545454545455" style="124" customWidth="1"/>
    <col min="1024" max="1024" width="7" style="124" customWidth="1"/>
    <col min="1025" max="1025" width="7.45454545454545" style="124" customWidth="1"/>
    <col min="1026" max="1026" width="22.9090909090909" style="124" customWidth="1"/>
    <col min="1027" max="1027" width="33.9090909090909" style="124" customWidth="1"/>
    <col min="1028" max="1277" width="8.90909090909091" style="124"/>
    <col min="1278" max="1278" width="10.4545454545455" style="124" customWidth="1"/>
    <col min="1279" max="1279" width="22.4545454545455" style="124" customWidth="1"/>
    <col min="1280" max="1280" width="7" style="124" customWidth="1"/>
    <col min="1281" max="1281" width="7.45454545454545" style="124" customWidth="1"/>
    <col min="1282" max="1282" width="22.9090909090909" style="124" customWidth="1"/>
    <col min="1283" max="1283" width="33.9090909090909" style="124" customWidth="1"/>
    <col min="1284" max="1533" width="8.90909090909091" style="124"/>
    <col min="1534" max="1534" width="10.4545454545455" style="124" customWidth="1"/>
    <col min="1535" max="1535" width="22.4545454545455" style="124" customWidth="1"/>
    <col min="1536" max="1536" width="7" style="124" customWidth="1"/>
    <col min="1537" max="1537" width="7.45454545454545" style="124" customWidth="1"/>
    <col min="1538" max="1538" width="22.9090909090909" style="124" customWidth="1"/>
    <col min="1539" max="1539" width="33.9090909090909" style="124" customWidth="1"/>
    <col min="1540" max="1789" width="8.90909090909091" style="124"/>
    <col min="1790" max="1790" width="10.4545454545455" style="124" customWidth="1"/>
    <col min="1791" max="1791" width="22.4545454545455" style="124" customWidth="1"/>
    <col min="1792" max="1792" width="7" style="124" customWidth="1"/>
    <col min="1793" max="1793" width="7.45454545454545" style="124" customWidth="1"/>
    <col min="1794" max="1794" width="22.9090909090909" style="124" customWidth="1"/>
    <col min="1795" max="1795" width="33.9090909090909" style="124" customWidth="1"/>
    <col min="1796" max="2045" width="8.90909090909091" style="124"/>
    <col min="2046" max="2046" width="10.4545454545455" style="124" customWidth="1"/>
    <col min="2047" max="2047" width="22.4545454545455" style="124" customWidth="1"/>
    <col min="2048" max="2048" width="7" style="124" customWidth="1"/>
    <col min="2049" max="2049" width="7.45454545454545" style="124" customWidth="1"/>
    <col min="2050" max="2050" width="22.9090909090909" style="124" customWidth="1"/>
    <col min="2051" max="2051" width="33.9090909090909" style="124" customWidth="1"/>
    <col min="2052" max="2301" width="8.90909090909091" style="124"/>
    <col min="2302" max="2302" width="10.4545454545455" style="124" customWidth="1"/>
    <col min="2303" max="2303" width="22.4545454545455" style="124" customWidth="1"/>
    <col min="2304" max="2304" width="7" style="124" customWidth="1"/>
    <col min="2305" max="2305" width="7.45454545454545" style="124" customWidth="1"/>
    <col min="2306" max="2306" width="22.9090909090909" style="124" customWidth="1"/>
    <col min="2307" max="2307" width="33.9090909090909" style="124" customWidth="1"/>
    <col min="2308" max="2557" width="8.90909090909091" style="124"/>
    <col min="2558" max="2558" width="10.4545454545455" style="124" customWidth="1"/>
    <col min="2559" max="2559" width="22.4545454545455" style="124" customWidth="1"/>
    <col min="2560" max="2560" width="7" style="124" customWidth="1"/>
    <col min="2561" max="2561" width="7.45454545454545" style="124" customWidth="1"/>
    <col min="2562" max="2562" width="22.9090909090909" style="124" customWidth="1"/>
    <col min="2563" max="2563" width="33.9090909090909" style="124" customWidth="1"/>
    <col min="2564" max="2813" width="8.90909090909091" style="124"/>
    <col min="2814" max="2814" width="10.4545454545455" style="124" customWidth="1"/>
    <col min="2815" max="2815" width="22.4545454545455" style="124" customWidth="1"/>
    <col min="2816" max="2816" width="7" style="124" customWidth="1"/>
    <col min="2817" max="2817" width="7.45454545454545" style="124" customWidth="1"/>
    <col min="2818" max="2818" width="22.9090909090909" style="124" customWidth="1"/>
    <col min="2819" max="2819" width="33.9090909090909" style="124" customWidth="1"/>
    <col min="2820" max="3069" width="8.90909090909091" style="124"/>
    <col min="3070" max="3070" width="10.4545454545455" style="124" customWidth="1"/>
    <col min="3071" max="3071" width="22.4545454545455" style="124" customWidth="1"/>
    <col min="3072" max="3072" width="7" style="124" customWidth="1"/>
    <col min="3073" max="3073" width="7.45454545454545" style="124" customWidth="1"/>
    <col min="3074" max="3074" width="22.9090909090909" style="124" customWidth="1"/>
    <col min="3075" max="3075" width="33.9090909090909" style="124" customWidth="1"/>
    <col min="3076" max="3325" width="8.90909090909091" style="124"/>
    <col min="3326" max="3326" width="10.4545454545455" style="124" customWidth="1"/>
    <col min="3327" max="3327" width="22.4545454545455" style="124" customWidth="1"/>
    <col min="3328" max="3328" width="7" style="124" customWidth="1"/>
    <col min="3329" max="3329" width="7.45454545454545" style="124" customWidth="1"/>
    <col min="3330" max="3330" width="22.9090909090909" style="124" customWidth="1"/>
    <col min="3331" max="3331" width="33.9090909090909" style="124" customWidth="1"/>
    <col min="3332" max="3581" width="8.90909090909091" style="124"/>
    <col min="3582" max="3582" width="10.4545454545455" style="124" customWidth="1"/>
    <col min="3583" max="3583" width="22.4545454545455" style="124" customWidth="1"/>
    <col min="3584" max="3584" width="7" style="124" customWidth="1"/>
    <col min="3585" max="3585" width="7.45454545454545" style="124" customWidth="1"/>
    <col min="3586" max="3586" width="22.9090909090909" style="124" customWidth="1"/>
    <col min="3587" max="3587" width="33.9090909090909" style="124" customWidth="1"/>
    <col min="3588" max="3837" width="8.90909090909091" style="124"/>
    <col min="3838" max="3838" width="10.4545454545455" style="124" customWidth="1"/>
    <col min="3839" max="3839" width="22.4545454545455" style="124" customWidth="1"/>
    <col min="3840" max="3840" width="7" style="124" customWidth="1"/>
    <col min="3841" max="3841" width="7.45454545454545" style="124" customWidth="1"/>
    <col min="3842" max="3842" width="22.9090909090909" style="124" customWidth="1"/>
    <col min="3843" max="3843" width="33.9090909090909" style="124" customWidth="1"/>
    <col min="3844" max="4093" width="8.90909090909091" style="124"/>
    <col min="4094" max="4094" width="10.4545454545455" style="124" customWidth="1"/>
    <col min="4095" max="4095" width="22.4545454545455" style="124" customWidth="1"/>
    <col min="4096" max="4096" width="7" style="124" customWidth="1"/>
    <col min="4097" max="4097" width="7.45454545454545" style="124" customWidth="1"/>
    <col min="4098" max="4098" width="22.9090909090909" style="124" customWidth="1"/>
    <col min="4099" max="4099" width="33.9090909090909" style="124" customWidth="1"/>
    <col min="4100" max="4349" width="8.90909090909091" style="124"/>
    <col min="4350" max="4350" width="10.4545454545455" style="124" customWidth="1"/>
    <col min="4351" max="4351" width="22.4545454545455" style="124" customWidth="1"/>
    <col min="4352" max="4352" width="7" style="124" customWidth="1"/>
    <col min="4353" max="4353" width="7.45454545454545" style="124" customWidth="1"/>
    <col min="4354" max="4354" width="22.9090909090909" style="124" customWidth="1"/>
    <col min="4355" max="4355" width="33.9090909090909" style="124" customWidth="1"/>
    <col min="4356" max="4605" width="8.90909090909091" style="124"/>
    <col min="4606" max="4606" width="10.4545454545455" style="124" customWidth="1"/>
    <col min="4607" max="4607" width="22.4545454545455" style="124" customWidth="1"/>
    <col min="4608" max="4608" width="7" style="124" customWidth="1"/>
    <col min="4609" max="4609" width="7.45454545454545" style="124" customWidth="1"/>
    <col min="4610" max="4610" width="22.9090909090909" style="124" customWidth="1"/>
    <col min="4611" max="4611" width="33.9090909090909" style="124" customWidth="1"/>
    <col min="4612" max="4861" width="8.90909090909091" style="124"/>
    <col min="4862" max="4862" width="10.4545454545455" style="124" customWidth="1"/>
    <col min="4863" max="4863" width="22.4545454545455" style="124" customWidth="1"/>
    <col min="4864" max="4864" width="7" style="124" customWidth="1"/>
    <col min="4865" max="4865" width="7.45454545454545" style="124" customWidth="1"/>
    <col min="4866" max="4866" width="22.9090909090909" style="124" customWidth="1"/>
    <col min="4867" max="4867" width="33.9090909090909" style="124" customWidth="1"/>
    <col min="4868" max="5117" width="8.90909090909091" style="124"/>
    <col min="5118" max="5118" width="10.4545454545455" style="124" customWidth="1"/>
    <col min="5119" max="5119" width="22.4545454545455" style="124" customWidth="1"/>
    <col min="5120" max="5120" width="7" style="124" customWidth="1"/>
    <col min="5121" max="5121" width="7.45454545454545" style="124" customWidth="1"/>
    <col min="5122" max="5122" width="22.9090909090909" style="124" customWidth="1"/>
    <col min="5123" max="5123" width="33.9090909090909" style="124" customWidth="1"/>
    <col min="5124" max="5373" width="8.90909090909091" style="124"/>
    <col min="5374" max="5374" width="10.4545454545455" style="124" customWidth="1"/>
    <col min="5375" max="5375" width="22.4545454545455" style="124" customWidth="1"/>
    <col min="5376" max="5376" width="7" style="124" customWidth="1"/>
    <col min="5377" max="5377" width="7.45454545454545" style="124" customWidth="1"/>
    <col min="5378" max="5378" width="22.9090909090909" style="124" customWidth="1"/>
    <col min="5379" max="5379" width="33.9090909090909" style="124" customWidth="1"/>
    <col min="5380" max="5629" width="8.90909090909091" style="124"/>
    <col min="5630" max="5630" width="10.4545454545455" style="124" customWidth="1"/>
    <col min="5631" max="5631" width="22.4545454545455" style="124" customWidth="1"/>
    <col min="5632" max="5632" width="7" style="124" customWidth="1"/>
    <col min="5633" max="5633" width="7.45454545454545" style="124" customWidth="1"/>
    <col min="5634" max="5634" width="22.9090909090909" style="124" customWidth="1"/>
    <col min="5635" max="5635" width="33.9090909090909" style="124" customWidth="1"/>
    <col min="5636" max="5885" width="8.90909090909091" style="124"/>
    <col min="5886" max="5886" width="10.4545454545455" style="124" customWidth="1"/>
    <col min="5887" max="5887" width="22.4545454545455" style="124" customWidth="1"/>
    <col min="5888" max="5888" width="7" style="124" customWidth="1"/>
    <col min="5889" max="5889" width="7.45454545454545" style="124" customWidth="1"/>
    <col min="5890" max="5890" width="22.9090909090909" style="124" customWidth="1"/>
    <col min="5891" max="5891" width="33.9090909090909" style="124" customWidth="1"/>
    <col min="5892" max="6141" width="8.90909090909091" style="124"/>
    <col min="6142" max="6142" width="10.4545454545455" style="124" customWidth="1"/>
    <col min="6143" max="6143" width="22.4545454545455" style="124" customWidth="1"/>
    <col min="6144" max="6144" width="7" style="124" customWidth="1"/>
    <col min="6145" max="6145" width="7.45454545454545" style="124" customWidth="1"/>
    <col min="6146" max="6146" width="22.9090909090909" style="124" customWidth="1"/>
    <col min="6147" max="6147" width="33.9090909090909" style="124" customWidth="1"/>
    <col min="6148" max="6397" width="8.90909090909091" style="124"/>
    <col min="6398" max="6398" width="10.4545454545455" style="124" customWidth="1"/>
    <col min="6399" max="6399" width="22.4545454545455" style="124" customWidth="1"/>
    <col min="6400" max="6400" width="7" style="124" customWidth="1"/>
    <col min="6401" max="6401" width="7.45454545454545" style="124" customWidth="1"/>
    <col min="6402" max="6402" width="22.9090909090909" style="124" customWidth="1"/>
    <col min="6403" max="6403" width="33.9090909090909" style="124" customWidth="1"/>
    <col min="6404" max="6653" width="8.90909090909091" style="124"/>
    <col min="6654" max="6654" width="10.4545454545455" style="124" customWidth="1"/>
    <col min="6655" max="6655" width="22.4545454545455" style="124" customWidth="1"/>
    <col min="6656" max="6656" width="7" style="124" customWidth="1"/>
    <col min="6657" max="6657" width="7.45454545454545" style="124" customWidth="1"/>
    <col min="6658" max="6658" width="22.9090909090909" style="124" customWidth="1"/>
    <col min="6659" max="6659" width="33.9090909090909" style="124" customWidth="1"/>
    <col min="6660" max="6909" width="8.90909090909091" style="124"/>
    <col min="6910" max="6910" width="10.4545454545455" style="124" customWidth="1"/>
    <col min="6911" max="6911" width="22.4545454545455" style="124" customWidth="1"/>
    <col min="6912" max="6912" width="7" style="124" customWidth="1"/>
    <col min="6913" max="6913" width="7.45454545454545" style="124" customWidth="1"/>
    <col min="6914" max="6914" width="22.9090909090909" style="124" customWidth="1"/>
    <col min="6915" max="6915" width="33.9090909090909" style="124" customWidth="1"/>
    <col min="6916" max="7165" width="8.90909090909091" style="124"/>
    <col min="7166" max="7166" width="10.4545454545455" style="124" customWidth="1"/>
    <col min="7167" max="7167" width="22.4545454545455" style="124" customWidth="1"/>
    <col min="7168" max="7168" width="7" style="124" customWidth="1"/>
    <col min="7169" max="7169" width="7.45454545454545" style="124" customWidth="1"/>
    <col min="7170" max="7170" width="22.9090909090909" style="124" customWidth="1"/>
    <col min="7171" max="7171" width="33.9090909090909" style="124" customWidth="1"/>
    <col min="7172" max="7421" width="8.90909090909091" style="124"/>
    <col min="7422" max="7422" width="10.4545454545455" style="124" customWidth="1"/>
    <col min="7423" max="7423" width="22.4545454545455" style="124" customWidth="1"/>
    <col min="7424" max="7424" width="7" style="124" customWidth="1"/>
    <col min="7425" max="7425" width="7.45454545454545" style="124" customWidth="1"/>
    <col min="7426" max="7426" width="22.9090909090909" style="124" customWidth="1"/>
    <col min="7427" max="7427" width="33.9090909090909" style="124" customWidth="1"/>
    <col min="7428" max="7677" width="8.90909090909091" style="124"/>
    <col min="7678" max="7678" width="10.4545454545455" style="124" customWidth="1"/>
    <col min="7679" max="7679" width="22.4545454545455" style="124" customWidth="1"/>
    <col min="7680" max="7680" width="7" style="124" customWidth="1"/>
    <col min="7681" max="7681" width="7.45454545454545" style="124" customWidth="1"/>
    <col min="7682" max="7682" width="22.9090909090909" style="124" customWidth="1"/>
    <col min="7683" max="7683" width="33.9090909090909" style="124" customWidth="1"/>
    <col min="7684" max="7933" width="8.90909090909091" style="124"/>
    <col min="7934" max="7934" width="10.4545454545455" style="124" customWidth="1"/>
    <col min="7935" max="7935" width="22.4545454545455" style="124" customWidth="1"/>
    <col min="7936" max="7936" width="7" style="124" customWidth="1"/>
    <col min="7937" max="7937" width="7.45454545454545" style="124" customWidth="1"/>
    <col min="7938" max="7938" width="22.9090909090909" style="124" customWidth="1"/>
    <col min="7939" max="7939" width="33.9090909090909" style="124" customWidth="1"/>
    <col min="7940" max="8189" width="8.90909090909091" style="124"/>
    <col min="8190" max="8190" width="10.4545454545455" style="124" customWidth="1"/>
    <col min="8191" max="8191" width="22.4545454545455" style="124" customWidth="1"/>
    <col min="8192" max="8192" width="7" style="124" customWidth="1"/>
    <col min="8193" max="8193" width="7.45454545454545" style="124" customWidth="1"/>
    <col min="8194" max="8194" width="22.9090909090909" style="124" customWidth="1"/>
    <col min="8195" max="8195" width="33.9090909090909" style="124" customWidth="1"/>
    <col min="8196" max="8445" width="8.90909090909091" style="124"/>
    <col min="8446" max="8446" width="10.4545454545455" style="124" customWidth="1"/>
    <col min="8447" max="8447" width="22.4545454545455" style="124" customWidth="1"/>
    <col min="8448" max="8448" width="7" style="124" customWidth="1"/>
    <col min="8449" max="8449" width="7.45454545454545" style="124" customWidth="1"/>
    <col min="8450" max="8450" width="22.9090909090909" style="124" customWidth="1"/>
    <col min="8451" max="8451" width="33.9090909090909" style="124" customWidth="1"/>
    <col min="8452" max="8701" width="8.90909090909091" style="124"/>
    <col min="8702" max="8702" width="10.4545454545455" style="124" customWidth="1"/>
    <col min="8703" max="8703" width="22.4545454545455" style="124" customWidth="1"/>
    <col min="8704" max="8704" width="7" style="124" customWidth="1"/>
    <col min="8705" max="8705" width="7.45454545454545" style="124" customWidth="1"/>
    <col min="8706" max="8706" width="22.9090909090909" style="124" customWidth="1"/>
    <col min="8707" max="8707" width="33.9090909090909" style="124" customWidth="1"/>
    <col min="8708" max="8957" width="8.90909090909091" style="124"/>
    <col min="8958" max="8958" width="10.4545454545455" style="124" customWidth="1"/>
    <col min="8959" max="8959" width="22.4545454545455" style="124" customWidth="1"/>
    <col min="8960" max="8960" width="7" style="124" customWidth="1"/>
    <col min="8961" max="8961" width="7.45454545454545" style="124" customWidth="1"/>
    <col min="8962" max="8962" width="22.9090909090909" style="124" customWidth="1"/>
    <col min="8963" max="8963" width="33.9090909090909" style="124" customWidth="1"/>
    <col min="8964" max="9213" width="8.90909090909091" style="124"/>
    <col min="9214" max="9214" width="10.4545454545455" style="124" customWidth="1"/>
    <col min="9215" max="9215" width="22.4545454545455" style="124" customWidth="1"/>
    <col min="9216" max="9216" width="7" style="124" customWidth="1"/>
    <col min="9217" max="9217" width="7.45454545454545" style="124" customWidth="1"/>
    <col min="9218" max="9218" width="22.9090909090909" style="124" customWidth="1"/>
    <col min="9219" max="9219" width="33.9090909090909" style="124" customWidth="1"/>
    <col min="9220" max="9469" width="8.90909090909091" style="124"/>
    <col min="9470" max="9470" width="10.4545454545455" style="124" customWidth="1"/>
    <col min="9471" max="9471" width="22.4545454545455" style="124" customWidth="1"/>
    <col min="9472" max="9472" width="7" style="124" customWidth="1"/>
    <col min="9473" max="9473" width="7.45454545454545" style="124" customWidth="1"/>
    <col min="9474" max="9474" width="22.9090909090909" style="124" customWidth="1"/>
    <col min="9475" max="9475" width="33.9090909090909" style="124" customWidth="1"/>
    <col min="9476" max="9725" width="8.90909090909091" style="124"/>
    <col min="9726" max="9726" width="10.4545454545455" style="124" customWidth="1"/>
    <col min="9727" max="9727" width="22.4545454545455" style="124" customWidth="1"/>
    <col min="9728" max="9728" width="7" style="124" customWidth="1"/>
    <col min="9729" max="9729" width="7.45454545454545" style="124" customWidth="1"/>
    <col min="9730" max="9730" width="22.9090909090909" style="124" customWidth="1"/>
    <col min="9731" max="9731" width="33.9090909090909" style="124" customWidth="1"/>
    <col min="9732" max="9981" width="8.90909090909091" style="124"/>
    <col min="9982" max="9982" width="10.4545454545455" style="124" customWidth="1"/>
    <col min="9983" max="9983" width="22.4545454545455" style="124" customWidth="1"/>
    <col min="9984" max="9984" width="7" style="124" customWidth="1"/>
    <col min="9985" max="9985" width="7.45454545454545" style="124" customWidth="1"/>
    <col min="9986" max="9986" width="22.9090909090909" style="124" customWidth="1"/>
    <col min="9987" max="9987" width="33.9090909090909" style="124" customWidth="1"/>
    <col min="9988" max="10237" width="8.90909090909091" style="124"/>
    <col min="10238" max="10238" width="10.4545454545455" style="124" customWidth="1"/>
    <col min="10239" max="10239" width="22.4545454545455" style="124" customWidth="1"/>
    <col min="10240" max="10240" width="7" style="124" customWidth="1"/>
    <col min="10241" max="10241" width="7.45454545454545" style="124" customWidth="1"/>
    <col min="10242" max="10242" width="22.9090909090909" style="124" customWidth="1"/>
    <col min="10243" max="10243" width="33.9090909090909" style="124" customWidth="1"/>
    <col min="10244" max="10493" width="8.90909090909091" style="124"/>
    <col min="10494" max="10494" width="10.4545454545455" style="124" customWidth="1"/>
    <col min="10495" max="10495" width="22.4545454545455" style="124" customWidth="1"/>
    <col min="10496" max="10496" width="7" style="124" customWidth="1"/>
    <col min="10497" max="10497" width="7.45454545454545" style="124" customWidth="1"/>
    <col min="10498" max="10498" width="22.9090909090909" style="124" customWidth="1"/>
    <col min="10499" max="10499" width="33.9090909090909" style="124" customWidth="1"/>
    <col min="10500" max="10749" width="8.90909090909091" style="124"/>
    <col min="10750" max="10750" width="10.4545454545455" style="124" customWidth="1"/>
    <col min="10751" max="10751" width="22.4545454545455" style="124" customWidth="1"/>
    <col min="10752" max="10752" width="7" style="124" customWidth="1"/>
    <col min="10753" max="10753" width="7.45454545454545" style="124" customWidth="1"/>
    <col min="10754" max="10754" width="22.9090909090909" style="124" customWidth="1"/>
    <col min="10755" max="10755" width="33.9090909090909" style="124" customWidth="1"/>
    <col min="10756" max="11005" width="8.90909090909091" style="124"/>
    <col min="11006" max="11006" width="10.4545454545455" style="124" customWidth="1"/>
    <col min="11007" max="11007" width="22.4545454545455" style="124" customWidth="1"/>
    <col min="11008" max="11008" width="7" style="124" customWidth="1"/>
    <col min="11009" max="11009" width="7.45454545454545" style="124" customWidth="1"/>
    <col min="11010" max="11010" width="22.9090909090909" style="124" customWidth="1"/>
    <col min="11011" max="11011" width="33.9090909090909" style="124" customWidth="1"/>
    <col min="11012" max="11261" width="8.90909090909091" style="124"/>
    <col min="11262" max="11262" width="10.4545454545455" style="124" customWidth="1"/>
    <col min="11263" max="11263" width="22.4545454545455" style="124" customWidth="1"/>
    <col min="11264" max="11264" width="7" style="124" customWidth="1"/>
    <col min="11265" max="11265" width="7.45454545454545" style="124" customWidth="1"/>
    <col min="11266" max="11266" width="22.9090909090909" style="124" customWidth="1"/>
    <col min="11267" max="11267" width="33.9090909090909" style="124" customWidth="1"/>
    <col min="11268" max="11517" width="8.90909090909091" style="124"/>
    <col min="11518" max="11518" width="10.4545454545455" style="124" customWidth="1"/>
    <col min="11519" max="11519" width="22.4545454545455" style="124" customWidth="1"/>
    <col min="11520" max="11520" width="7" style="124" customWidth="1"/>
    <col min="11521" max="11521" width="7.45454545454545" style="124" customWidth="1"/>
    <col min="11522" max="11522" width="22.9090909090909" style="124" customWidth="1"/>
    <col min="11523" max="11523" width="33.9090909090909" style="124" customWidth="1"/>
    <col min="11524" max="11773" width="8.90909090909091" style="124"/>
    <col min="11774" max="11774" width="10.4545454545455" style="124" customWidth="1"/>
    <col min="11775" max="11775" width="22.4545454545455" style="124" customWidth="1"/>
    <col min="11776" max="11776" width="7" style="124" customWidth="1"/>
    <col min="11777" max="11777" width="7.45454545454545" style="124" customWidth="1"/>
    <col min="11778" max="11778" width="22.9090909090909" style="124" customWidth="1"/>
    <col min="11779" max="11779" width="33.9090909090909" style="124" customWidth="1"/>
    <col min="11780" max="12029" width="8.90909090909091" style="124"/>
    <col min="12030" max="12030" width="10.4545454545455" style="124" customWidth="1"/>
    <col min="12031" max="12031" width="22.4545454545455" style="124" customWidth="1"/>
    <col min="12032" max="12032" width="7" style="124" customWidth="1"/>
    <col min="12033" max="12033" width="7.45454545454545" style="124" customWidth="1"/>
    <col min="12034" max="12034" width="22.9090909090909" style="124" customWidth="1"/>
    <col min="12035" max="12035" width="33.9090909090909" style="124" customWidth="1"/>
    <col min="12036" max="12285" width="8.90909090909091" style="124"/>
    <col min="12286" max="12286" width="10.4545454545455" style="124" customWidth="1"/>
    <col min="12287" max="12287" width="22.4545454545455" style="124" customWidth="1"/>
    <col min="12288" max="12288" width="7" style="124" customWidth="1"/>
    <col min="12289" max="12289" width="7.45454545454545" style="124" customWidth="1"/>
    <col min="12290" max="12290" width="22.9090909090909" style="124" customWidth="1"/>
    <col min="12291" max="12291" width="33.9090909090909" style="124" customWidth="1"/>
    <col min="12292" max="12541" width="8.90909090909091" style="124"/>
    <col min="12542" max="12542" width="10.4545454545455" style="124" customWidth="1"/>
    <col min="12543" max="12543" width="22.4545454545455" style="124" customWidth="1"/>
    <col min="12544" max="12544" width="7" style="124" customWidth="1"/>
    <col min="12545" max="12545" width="7.45454545454545" style="124" customWidth="1"/>
    <col min="12546" max="12546" width="22.9090909090909" style="124" customWidth="1"/>
    <col min="12547" max="12547" width="33.9090909090909" style="124" customWidth="1"/>
    <col min="12548" max="12797" width="8.90909090909091" style="124"/>
    <col min="12798" max="12798" width="10.4545454545455" style="124" customWidth="1"/>
    <col min="12799" max="12799" width="22.4545454545455" style="124" customWidth="1"/>
    <col min="12800" max="12800" width="7" style="124" customWidth="1"/>
    <col min="12801" max="12801" width="7.45454545454545" style="124" customWidth="1"/>
    <col min="12802" max="12802" width="22.9090909090909" style="124" customWidth="1"/>
    <col min="12803" max="12803" width="33.9090909090909" style="124" customWidth="1"/>
    <col min="12804" max="13053" width="8.90909090909091" style="124"/>
    <col min="13054" max="13054" width="10.4545454545455" style="124" customWidth="1"/>
    <col min="13055" max="13055" width="22.4545454545455" style="124" customWidth="1"/>
    <col min="13056" max="13056" width="7" style="124" customWidth="1"/>
    <col min="13057" max="13057" width="7.45454545454545" style="124" customWidth="1"/>
    <col min="13058" max="13058" width="22.9090909090909" style="124" customWidth="1"/>
    <col min="13059" max="13059" width="33.9090909090909" style="124" customWidth="1"/>
    <col min="13060" max="13309" width="8.90909090909091" style="124"/>
    <col min="13310" max="13310" width="10.4545454545455" style="124" customWidth="1"/>
    <col min="13311" max="13311" width="22.4545454545455" style="124" customWidth="1"/>
    <col min="13312" max="13312" width="7" style="124" customWidth="1"/>
    <col min="13313" max="13313" width="7.45454545454545" style="124" customWidth="1"/>
    <col min="13314" max="13314" width="22.9090909090909" style="124" customWidth="1"/>
    <col min="13315" max="13315" width="33.9090909090909" style="124" customWidth="1"/>
    <col min="13316" max="13565" width="8.90909090909091" style="124"/>
    <col min="13566" max="13566" width="10.4545454545455" style="124" customWidth="1"/>
    <col min="13567" max="13567" width="22.4545454545455" style="124" customWidth="1"/>
    <col min="13568" max="13568" width="7" style="124" customWidth="1"/>
    <col min="13569" max="13569" width="7.45454545454545" style="124" customWidth="1"/>
    <col min="13570" max="13570" width="22.9090909090909" style="124" customWidth="1"/>
    <col min="13571" max="13571" width="33.9090909090909" style="124" customWidth="1"/>
    <col min="13572" max="13821" width="8.90909090909091" style="124"/>
    <col min="13822" max="13822" width="10.4545454545455" style="124" customWidth="1"/>
    <col min="13823" max="13823" width="22.4545454545455" style="124" customWidth="1"/>
    <col min="13824" max="13824" width="7" style="124" customWidth="1"/>
    <col min="13825" max="13825" width="7.45454545454545" style="124" customWidth="1"/>
    <col min="13826" max="13826" width="22.9090909090909" style="124" customWidth="1"/>
    <col min="13827" max="13827" width="33.9090909090909" style="124" customWidth="1"/>
    <col min="13828" max="14077" width="8.90909090909091" style="124"/>
    <col min="14078" max="14078" width="10.4545454545455" style="124" customWidth="1"/>
    <col min="14079" max="14079" width="22.4545454545455" style="124" customWidth="1"/>
    <col min="14080" max="14080" width="7" style="124" customWidth="1"/>
    <col min="14081" max="14081" width="7.45454545454545" style="124" customWidth="1"/>
    <col min="14082" max="14082" width="22.9090909090909" style="124" customWidth="1"/>
    <col min="14083" max="14083" width="33.9090909090909" style="124" customWidth="1"/>
    <col min="14084" max="14333" width="8.90909090909091" style="124"/>
    <col min="14334" max="14334" width="10.4545454545455" style="124" customWidth="1"/>
    <col min="14335" max="14335" width="22.4545454545455" style="124" customWidth="1"/>
    <col min="14336" max="14336" width="7" style="124" customWidth="1"/>
    <col min="14337" max="14337" width="7.45454545454545" style="124" customWidth="1"/>
    <col min="14338" max="14338" width="22.9090909090909" style="124" customWidth="1"/>
    <col min="14339" max="14339" width="33.9090909090909" style="124" customWidth="1"/>
    <col min="14340" max="14589" width="8.90909090909091" style="124"/>
    <col min="14590" max="14590" width="10.4545454545455" style="124" customWidth="1"/>
    <col min="14591" max="14591" width="22.4545454545455" style="124" customWidth="1"/>
    <col min="14592" max="14592" width="7" style="124" customWidth="1"/>
    <col min="14593" max="14593" width="7.45454545454545" style="124" customWidth="1"/>
    <col min="14594" max="14594" width="22.9090909090909" style="124" customWidth="1"/>
    <col min="14595" max="14595" width="33.9090909090909" style="124" customWidth="1"/>
    <col min="14596" max="14845" width="8.90909090909091" style="124"/>
    <col min="14846" max="14846" width="10.4545454545455" style="124" customWidth="1"/>
    <col min="14847" max="14847" width="22.4545454545455" style="124" customWidth="1"/>
    <col min="14848" max="14848" width="7" style="124" customWidth="1"/>
    <col min="14849" max="14849" width="7.45454545454545" style="124" customWidth="1"/>
    <col min="14850" max="14850" width="22.9090909090909" style="124" customWidth="1"/>
    <col min="14851" max="14851" width="33.9090909090909" style="124" customWidth="1"/>
    <col min="14852" max="15101" width="8.90909090909091" style="124"/>
    <col min="15102" max="15102" width="10.4545454545455" style="124" customWidth="1"/>
    <col min="15103" max="15103" width="22.4545454545455" style="124" customWidth="1"/>
    <col min="15104" max="15104" width="7" style="124" customWidth="1"/>
    <col min="15105" max="15105" width="7.45454545454545" style="124" customWidth="1"/>
    <col min="15106" max="15106" width="22.9090909090909" style="124" customWidth="1"/>
    <col min="15107" max="15107" width="33.9090909090909" style="124" customWidth="1"/>
    <col min="15108" max="15357" width="8.90909090909091" style="124"/>
    <col min="15358" max="15358" width="10.4545454545455" style="124" customWidth="1"/>
    <col min="15359" max="15359" width="22.4545454545455" style="124" customWidth="1"/>
    <col min="15360" max="15360" width="7" style="124" customWidth="1"/>
    <col min="15361" max="15361" width="7.45454545454545" style="124" customWidth="1"/>
    <col min="15362" max="15362" width="22.9090909090909" style="124" customWidth="1"/>
    <col min="15363" max="15363" width="33.9090909090909" style="124" customWidth="1"/>
    <col min="15364" max="15613" width="8.90909090909091" style="124"/>
    <col min="15614" max="15614" width="10.4545454545455" style="124" customWidth="1"/>
    <col min="15615" max="15615" width="22.4545454545455" style="124" customWidth="1"/>
    <col min="15616" max="15616" width="7" style="124" customWidth="1"/>
    <col min="15617" max="15617" width="7.45454545454545" style="124" customWidth="1"/>
    <col min="15618" max="15618" width="22.9090909090909" style="124" customWidth="1"/>
    <col min="15619" max="15619" width="33.9090909090909" style="124" customWidth="1"/>
    <col min="15620" max="15869" width="8.90909090909091" style="124"/>
    <col min="15870" max="15870" width="10.4545454545455" style="124" customWidth="1"/>
    <col min="15871" max="15871" width="22.4545454545455" style="124" customWidth="1"/>
    <col min="15872" max="15872" width="7" style="124" customWidth="1"/>
    <col min="15873" max="15873" width="7.45454545454545" style="124" customWidth="1"/>
    <col min="15874" max="15874" width="22.9090909090909" style="124" customWidth="1"/>
    <col min="15875" max="15875" width="33.9090909090909" style="124" customWidth="1"/>
    <col min="15876" max="16125" width="8.90909090909091" style="124"/>
    <col min="16126" max="16126" width="10.4545454545455" style="124" customWidth="1"/>
    <col min="16127" max="16127" width="22.4545454545455" style="124" customWidth="1"/>
    <col min="16128" max="16128" width="7" style="124" customWidth="1"/>
    <col min="16129" max="16129" width="7.45454545454545" style="124" customWidth="1"/>
    <col min="16130" max="16130" width="22.9090909090909" style="124" customWidth="1"/>
    <col min="16131" max="16131" width="33.9090909090909" style="124" customWidth="1"/>
    <col min="16132" max="16384" width="8.90909090909091" style="124"/>
  </cols>
  <sheetData>
    <row r="1" spans="1:11">
      <c r="A1" s="158" t="s">
        <v>102</v>
      </c>
      <c r="B1" s="128"/>
      <c r="H1" s="129"/>
    </row>
    <row r="2" ht="22.5" spans="1:11">
      <c r="A2" s="130" t="s">
        <v>103</v>
      </c>
      <c r="B2" s="130"/>
      <c r="C2" s="130"/>
      <c r="D2" s="130"/>
      <c r="E2" s="130"/>
      <c r="F2" s="130"/>
      <c r="G2" s="130"/>
      <c r="H2" s="130"/>
      <c r="J2" s="125"/>
      <c r="K2" s="125"/>
    </row>
    <row r="3" s="125" customFormat="1" ht="14" spans="1:11">
      <c r="A3" s="159" t="s">
        <v>104</v>
      </c>
      <c r="B3" s="159" t="s">
        <v>105</v>
      </c>
      <c r="C3" s="159" t="s">
        <v>106</v>
      </c>
      <c r="D3" s="159" t="s">
        <v>107</v>
      </c>
      <c r="E3" s="160" t="s">
        <v>108</v>
      </c>
      <c r="F3" s="160" t="s">
        <v>109</v>
      </c>
      <c r="G3" s="160" t="s">
        <v>110</v>
      </c>
      <c r="H3" s="161" t="s">
        <v>111</v>
      </c>
    </row>
    <row r="4" s="125" customFormat="1" ht="70" spans="1:11">
      <c r="A4" s="131" t="s">
        <v>112</v>
      </c>
      <c r="B4" s="131" t="s">
        <v>113</v>
      </c>
      <c r="C4" s="131" t="s">
        <v>114</v>
      </c>
      <c r="D4" s="162" t="s">
        <v>115</v>
      </c>
      <c r="E4" s="132">
        <v>1</v>
      </c>
      <c r="F4" s="132">
        <f>E4*0.75</f>
        <v>0.75</v>
      </c>
      <c r="G4" s="163" t="s">
        <v>116</v>
      </c>
      <c r="H4" s="135" t="s">
        <v>117</v>
      </c>
    </row>
    <row r="5" s="125" customFormat="1" ht="28" spans="1:11">
      <c r="A5" s="131"/>
      <c r="B5" s="131"/>
      <c r="C5" s="131"/>
      <c r="D5" s="134" t="s">
        <v>118</v>
      </c>
      <c r="E5" s="132">
        <v>0.5</v>
      </c>
      <c r="F5" s="132">
        <f t="shared" ref="F5:F18" si="0">E5*0.75</f>
        <v>0.375</v>
      </c>
      <c r="G5" s="191"/>
      <c r="H5" s="135" t="s">
        <v>119</v>
      </c>
    </row>
    <row r="6" s="125" customFormat="1" ht="98" spans="1:11">
      <c r="A6" s="131"/>
      <c r="B6" s="131"/>
      <c r="C6" s="131"/>
      <c r="D6" s="162" t="s">
        <v>120</v>
      </c>
      <c r="E6" s="136">
        <v>0.5</v>
      </c>
      <c r="F6" s="132">
        <f t="shared" si="0"/>
        <v>0.375</v>
      </c>
      <c r="G6" s="191"/>
      <c r="H6" s="162" t="s">
        <v>121</v>
      </c>
    </row>
    <row r="7" s="125" customFormat="1" ht="28" spans="1:11">
      <c r="A7" s="131"/>
      <c r="B7" s="131"/>
      <c r="C7" s="131"/>
      <c r="D7" s="134" t="s">
        <v>122</v>
      </c>
      <c r="E7" s="132">
        <v>0.5</v>
      </c>
      <c r="F7" s="132">
        <f t="shared" si="0"/>
        <v>0.375</v>
      </c>
      <c r="G7" s="191"/>
      <c r="H7" s="135" t="s">
        <v>123</v>
      </c>
    </row>
    <row r="8" s="125" customFormat="1" ht="56" spans="1:11">
      <c r="A8" s="131"/>
      <c r="B8" s="131"/>
      <c r="C8" s="131" t="s">
        <v>124</v>
      </c>
      <c r="D8" s="135" t="s">
        <v>125</v>
      </c>
      <c r="E8" s="132">
        <v>0.5</v>
      </c>
      <c r="F8" s="132">
        <f t="shared" si="0"/>
        <v>0.375</v>
      </c>
      <c r="G8" s="191"/>
      <c r="H8" s="166" t="s">
        <v>126</v>
      </c>
    </row>
    <row r="9" s="125" customFormat="1" ht="42" spans="1:11">
      <c r="A9" s="131"/>
      <c r="B9" s="131"/>
      <c r="C9" s="131"/>
      <c r="D9" s="137" t="s">
        <v>127</v>
      </c>
      <c r="E9" s="132">
        <v>0.5</v>
      </c>
      <c r="F9" s="132">
        <f t="shared" si="0"/>
        <v>0.375</v>
      </c>
      <c r="G9" s="191"/>
      <c r="H9" s="135" t="s">
        <v>128</v>
      </c>
    </row>
    <row r="10" s="125" customFormat="1" ht="42" spans="1:11">
      <c r="A10" s="131"/>
      <c r="B10" s="131"/>
      <c r="C10" s="131"/>
      <c r="D10" s="137" t="s">
        <v>129</v>
      </c>
      <c r="E10" s="132">
        <v>0.5</v>
      </c>
      <c r="F10" s="132">
        <f t="shared" si="0"/>
        <v>0.375</v>
      </c>
      <c r="G10" s="192"/>
      <c r="H10" s="135" t="s">
        <v>130</v>
      </c>
    </row>
    <row r="11" s="125" customFormat="1" ht="42.5" customHeight="1" spans="1:11">
      <c r="A11" s="131"/>
      <c r="B11" s="131" t="s">
        <v>131</v>
      </c>
      <c r="C11" s="131" t="s">
        <v>132</v>
      </c>
      <c r="D11" s="166" t="s">
        <v>133</v>
      </c>
      <c r="E11" s="132">
        <v>2</v>
      </c>
      <c r="F11" s="132">
        <f t="shared" si="0"/>
        <v>1.5</v>
      </c>
      <c r="G11" s="163" t="s">
        <v>116</v>
      </c>
      <c r="H11" s="135" t="s">
        <v>134</v>
      </c>
    </row>
    <row r="12" s="125" customFormat="1" ht="42" spans="1:11">
      <c r="A12" s="131"/>
      <c r="B12" s="131"/>
      <c r="C12" s="131"/>
      <c r="D12" s="201" t="s">
        <v>135</v>
      </c>
      <c r="E12" s="132">
        <v>1</v>
      </c>
      <c r="F12" s="132">
        <f t="shared" si="0"/>
        <v>0.75</v>
      </c>
      <c r="G12" s="164"/>
      <c r="H12" s="137" t="s">
        <v>136</v>
      </c>
    </row>
    <row r="13" s="125" customFormat="1" ht="42" spans="1:11">
      <c r="A13" s="131"/>
      <c r="B13" s="131"/>
      <c r="C13" s="131" t="s">
        <v>137</v>
      </c>
      <c r="D13" s="134" t="s">
        <v>138</v>
      </c>
      <c r="E13" s="132">
        <v>1</v>
      </c>
      <c r="F13" s="132">
        <f t="shared" si="0"/>
        <v>0.75</v>
      </c>
      <c r="G13" s="164"/>
      <c r="H13" s="135" t="s">
        <v>139</v>
      </c>
    </row>
    <row r="14" s="125" customFormat="1" ht="42" spans="1:11">
      <c r="A14" s="131"/>
      <c r="B14" s="131"/>
      <c r="C14" s="131"/>
      <c r="D14" s="138" t="s">
        <v>140</v>
      </c>
      <c r="E14" s="132">
        <v>1</v>
      </c>
      <c r="F14" s="132">
        <f t="shared" si="0"/>
        <v>0.75</v>
      </c>
      <c r="G14" s="164"/>
      <c r="H14" s="137" t="s">
        <v>141</v>
      </c>
    </row>
    <row r="15" s="125" customFormat="1" ht="56" spans="1:11">
      <c r="A15" s="131"/>
      <c r="B15" s="131"/>
      <c r="C15" s="131"/>
      <c r="D15" s="138" t="s">
        <v>142</v>
      </c>
      <c r="E15" s="132">
        <v>1</v>
      </c>
      <c r="F15" s="132">
        <f t="shared" si="0"/>
        <v>0.75</v>
      </c>
      <c r="G15" s="165"/>
      <c r="H15" s="137" t="s">
        <v>143</v>
      </c>
    </row>
    <row r="16" s="125" customFormat="1" ht="42" customHeight="1" spans="1:11">
      <c r="A16" s="131"/>
      <c r="B16" s="131" t="s">
        <v>144</v>
      </c>
      <c r="C16" s="131" t="s">
        <v>145</v>
      </c>
      <c r="D16" s="134" t="s">
        <v>146</v>
      </c>
      <c r="E16" s="132">
        <v>2</v>
      </c>
      <c r="F16" s="132">
        <f t="shared" si="0"/>
        <v>1.5</v>
      </c>
      <c r="G16" s="151" t="s">
        <v>147</v>
      </c>
      <c r="H16" s="135" t="s">
        <v>148</v>
      </c>
    </row>
    <row r="17" s="125" customFormat="1" ht="56" spans="1:11">
      <c r="A17" s="131"/>
      <c r="B17" s="131"/>
      <c r="C17" s="131"/>
      <c r="D17" s="138" t="s">
        <v>149</v>
      </c>
      <c r="E17" s="132">
        <v>2</v>
      </c>
      <c r="F17" s="132">
        <f t="shared" si="0"/>
        <v>1.5</v>
      </c>
      <c r="G17" s="191"/>
      <c r="H17" s="137" t="s">
        <v>150</v>
      </c>
      <c r="K17" s="193"/>
    </row>
    <row r="18" s="125" customFormat="1" ht="42" spans="1:11">
      <c r="A18" s="131"/>
      <c r="B18" s="131"/>
      <c r="C18" s="131"/>
      <c r="D18" s="138" t="s">
        <v>151</v>
      </c>
      <c r="E18" s="132">
        <v>1</v>
      </c>
      <c r="F18" s="132">
        <f t="shared" si="0"/>
        <v>0.75</v>
      </c>
      <c r="G18" s="192"/>
      <c r="H18" s="137" t="s">
        <v>152</v>
      </c>
      <c r="K18" s="194"/>
    </row>
    <row r="19" s="125" customFormat="1" ht="42" spans="1:11">
      <c r="A19" s="139" t="s">
        <v>153</v>
      </c>
      <c r="B19" s="131" t="s">
        <v>154</v>
      </c>
      <c r="C19" s="169" t="s">
        <v>155</v>
      </c>
      <c r="D19" s="170" t="s">
        <v>156</v>
      </c>
      <c r="E19" s="132">
        <v>4</v>
      </c>
      <c r="F19" s="132">
        <v>4</v>
      </c>
      <c r="G19" s="163" t="s">
        <v>116</v>
      </c>
      <c r="H19" s="137" t="s">
        <v>157</v>
      </c>
      <c r="J19" s="194"/>
      <c r="K19" s="194"/>
    </row>
    <row r="20" s="125" customFormat="1" ht="42" spans="1:11">
      <c r="A20" s="140"/>
      <c r="B20" s="131"/>
      <c r="C20" s="159" t="s">
        <v>158</v>
      </c>
      <c r="D20" s="134" t="s">
        <v>159</v>
      </c>
      <c r="E20" s="132">
        <v>4</v>
      </c>
      <c r="F20" s="132">
        <v>0</v>
      </c>
      <c r="G20" s="164"/>
      <c r="H20" s="137" t="s">
        <v>160</v>
      </c>
      <c r="J20" s="194"/>
    </row>
    <row r="21" s="125" customFormat="1" ht="70" spans="1:11">
      <c r="A21" s="140"/>
      <c r="B21" s="131"/>
      <c r="C21" s="159" t="s">
        <v>161</v>
      </c>
      <c r="D21" s="170" t="s">
        <v>162</v>
      </c>
      <c r="E21" s="132">
        <v>1</v>
      </c>
      <c r="F21" s="132">
        <f>E21*0.75</f>
        <v>0.75</v>
      </c>
      <c r="G21" s="164"/>
      <c r="H21" s="137" t="s">
        <v>163</v>
      </c>
    </row>
    <row r="22" s="125" customFormat="1" ht="28" spans="1:11">
      <c r="A22" s="140"/>
      <c r="B22" s="131"/>
      <c r="C22" s="132"/>
      <c r="D22" s="138" t="s">
        <v>164</v>
      </c>
      <c r="E22" s="132">
        <v>1</v>
      </c>
      <c r="F22" s="132">
        <f t="shared" ref="F22:F47" si="1">E22*0.75</f>
        <v>0.75</v>
      </c>
      <c r="G22" s="164"/>
      <c r="H22" s="137" t="s">
        <v>165</v>
      </c>
    </row>
    <row r="23" s="125" customFormat="1" ht="56" spans="1:11">
      <c r="A23" s="140"/>
      <c r="B23" s="131"/>
      <c r="C23" s="132"/>
      <c r="D23" s="138" t="s">
        <v>166</v>
      </c>
      <c r="E23" s="132">
        <v>1</v>
      </c>
      <c r="F23" s="132">
        <f t="shared" si="1"/>
        <v>0.75</v>
      </c>
      <c r="G23" s="164"/>
      <c r="H23" s="137" t="s">
        <v>167</v>
      </c>
    </row>
    <row r="24" s="125" customFormat="1" ht="42" spans="1:11">
      <c r="A24" s="140"/>
      <c r="B24" s="132"/>
      <c r="C24" s="132"/>
      <c r="D24" s="134" t="s">
        <v>168</v>
      </c>
      <c r="E24" s="132">
        <v>1</v>
      </c>
      <c r="F24" s="132">
        <f t="shared" si="1"/>
        <v>0.75</v>
      </c>
      <c r="G24" s="165"/>
      <c r="H24" s="137" t="s">
        <v>169</v>
      </c>
    </row>
    <row r="25" s="125" customFormat="1" ht="56" spans="1:11">
      <c r="A25" s="140"/>
      <c r="B25" s="139" t="s">
        <v>170</v>
      </c>
      <c r="C25" s="131" t="s">
        <v>171</v>
      </c>
      <c r="D25" s="134" t="s">
        <v>172</v>
      </c>
      <c r="E25" s="132">
        <v>1</v>
      </c>
      <c r="F25" s="132">
        <f t="shared" si="1"/>
        <v>0.75</v>
      </c>
      <c r="G25" s="151" t="s">
        <v>147</v>
      </c>
      <c r="H25" s="137" t="s">
        <v>173</v>
      </c>
    </row>
    <row r="26" s="125" customFormat="1" ht="42" spans="1:11">
      <c r="A26" s="140"/>
      <c r="B26" s="140"/>
      <c r="C26" s="131"/>
      <c r="D26" s="138" t="s">
        <v>174</v>
      </c>
      <c r="E26" s="132">
        <v>1</v>
      </c>
      <c r="F26" s="132">
        <f t="shared" si="1"/>
        <v>0.75</v>
      </c>
      <c r="G26" s="191"/>
      <c r="H26" s="137" t="s">
        <v>175</v>
      </c>
    </row>
    <row r="27" s="125" customFormat="1" ht="28" spans="1:11">
      <c r="A27" s="140"/>
      <c r="B27" s="140"/>
      <c r="C27" s="131"/>
      <c r="D27" s="138" t="s">
        <v>176</v>
      </c>
      <c r="E27" s="132">
        <v>1</v>
      </c>
      <c r="F27" s="132">
        <f t="shared" si="1"/>
        <v>0.75</v>
      </c>
      <c r="G27" s="192"/>
      <c r="H27" s="137" t="s">
        <v>177</v>
      </c>
    </row>
    <row r="28" s="125" customFormat="1" ht="28" spans="1:11">
      <c r="A28" s="140"/>
      <c r="B28" s="140"/>
      <c r="C28" s="139" t="s">
        <v>178</v>
      </c>
      <c r="D28" s="134" t="s">
        <v>179</v>
      </c>
      <c r="E28" s="132">
        <v>1</v>
      </c>
      <c r="F28" s="132">
        <f t="shared" si="1"/>
        <v>0.75</v>
      </c>
      <c r="G28" s="163" t="s">
        <v>116</v>
      </c>
      <c r="H28" s="137" t="s">
        <v>180</v>
      </c>
    </row>
    <row r="29" s="125" customFormat="1" ht="28" spans="1:11">
      <c r="A29" s="140"/>
      <c r="B29" s="140"/>
      <c r="C29" s="140"/>
      <c r="D29" s="138" t="s">
        <v>181</v>
      </c>
      <c r="E29" s="132">
        <v>1</v>
      </c>
      <c r="F29" s="132">
        <f t="shared" si="1"/>
        <v>0.75</v>
      </c>
      <c r="G29" s="164"/>
      <c r="H29" s="137" t="s">
        <v>182</v>
      </c>
    </row>
    <row r="30" s="125" customFormat="1" ht="70" spans="1:11">
      <c r="A30" s="140"/>
      <c r="B30" s="140"/>
      <c r="C30" s="140"/>
      <c r="D30" s="138" t="s">
        <v>183</v>
      </c>
      <c r="E30" s="132">
        <v>1</v>
      </c>
      <c r="F30" s="132">
        <f t="shared" si="1"/>
        <v>0.75</v>
      </c>
      <c r="G30" s="164"/>
      <c r="H30" s="137" t="s">
        <v>184</v>
      </c>
    </row>
    <row r="31" s="125" customFormat="1" ht="56" spans="1:11">
      <c r="A31" s="140"/>
      <c r="B31" s="140"/>
      <c r="C31" s="140"/>
      <c r="D31" s="138" t="s">
        <v>185</v>
      </c>
      <c r="E31" s="132">
        <v>1</v>
      </c>
      <c r="F31" s="132">
        <f t="shared" si="1"/>
        <v>0.75</v>
      </c>
      <c r="G31" s="164"/>
      <c r="H31" s="137" t="s">
        <v>186</v>
      </c>
    </row>
    <row r="32" s="125" customFormat="1" ht="56" spans="1:11">
      <c r="A32" s="140"/>
      <c r="B32" s="140"/>
      <c r="C32" s="140"/>
      <c r="D32" s="138" t="s">
        <v>187</v>
      </c>
      <c r="E32" s="132">
        <v>1</v>
      </c>
      <c r="F32" s="132">
        <f t="shared" si="1"/>
        <v>0.75</v>
      </c>
      <c r="G32" s="165"/>
      <c r="H32" s="137" t="s">
        <v>188</v>
      </c>
    </row>
    <row r="33" s="125" customFormat="1" ht="42.5" customHeight="1" spans="1:8">
      <c r="A33" s="140"/>
      <c r="B33" s="140"/>
      <c r="C33" s="139" t="s">
        <v>189</v>
      </c>
      <c r="D33" s="138" t="s">
        <v>190</v>
      </c>
      <c r="E33" s="132">
        <v>1</v>
      </c>
      <c r="F33" s="132">
        <f t="shared" si="1"/>
        <v>0.75</v>
      </c>
      <c r="G33" s="163" t="s">
        <v>116</v>
      </c>
      <c r="H33" s="137" t="s">
        <v>191</v>
      </c>
    </row>
    <row r="34" s="125" customFormat="1" ht="14" spans="1:8">
      <c r="A34" s="140"/>
      <c r="B34" s="142"/>
      <c r="C34" s="142"/>
      <c r="D34" s="138" t="s">
        <v>192</v>
      </c>
      <c r="E34" s="132">
        <v>1</v>
      </c>
      <c r="F34" s="132">
        <f t="shared" si="1"/>
        <v>0.75</v>
      </c>
      <c r="G34" s="165"/>
      <c r="H34" s="137" t="s">
        <v>191</v>
      </c>
    </row>
    <row r="35" s="125" customFormat="1" ht="42.5" customHeight="1" spans="1:8">
      <c r="A35" s="140"/>
      <c r="B35" s="169" t="s">
        <v>193</v>
      </c>
      <c r="C35" s="173" t="s">
        <v>194</v>
      </c>
      <c r="D35" s="170" t="s">
        <v>195</v>
      </c>
      <c r="E35" s="132">
        <v>1</v>
      </c>
      <c r="F35" s="132">
        <f t="shared" si="1"/>
        <v>0.75</v>
      </c>
      <c r="G35" s="163" t="s">
        <v>116</v>
      </c>
      <c r="H35" s="174" t="s">
        <v>196</v>
      </c>
    </row>
    <row r="36" s="125" customFormat="1" ht="14" spans="1:8">
      <c r="A36" s="140"/>
      <c r="B36" s="176"/>
      <c r="C36" s="169" t="s">
        <v>197</v>
      </c>
      <c r="D36" s="170" t="s">
        <v>198</v>
      </c>
      <c r="E36" s="132">
        <v>1</v>
      </c>
      <c r="F36" s="132">
        <f t="shared" si="1"/>
        <v>0.75</v>
      </c>
      <c r="G36" s="164"/>
      <c r="H36" s="174" t="s">
        <v>199</v>
      </c>
    </row>
    <row r="37" s="125" customFormat="1" ht="14" spans="1:8">
      <c r="A37" s="142"/>
      <c r="B37" s="173"/>
      <c r="C37" s="173"/>
      <c r="D37" s="170" t="s">
        <v>200</v>
      </c>
      <c r="E37" s="132">
        <v>1</v>
      </c>
      <c r="F37" s="132">
        <f t="shared" si="1"/>
        <v>0.75</v>
      </c>
      <c r="G37" s="165"/>
      <c r="H37" s="174" t="s">
        <v>201</v>
      </c>
    </row>
    <row r="38" s="125" customFormat="1" ht="28" spans="1:8">
      <c r="A38" s="131" t="s">
        <v>202</v>
      </c>
      <c r="B38" s="131" t="s">
        <v>203</v>
      </c>
      <c r="C38" s="152" t="s">
        <v>204</v>
      </c>
      <c r="D38" s="152" t="s">
        <v>205</v>
      </c>
      <c r="E38" s="132">
        <v>6</v>
      </c>
      <c r="F38" s="132">
        <f t="shared" si="1"/>
        <v>4.5</v>
      </c>
      <c r="G38" s="163" t="s">
        <v>213</v>
      </c>
      <c r="H38" s="195" t="s">
        <v>207</v>
      </c>
    </row>
    <row r="39" s="125" customFormat="1" ht="14" spans="1:8">
      <c r="A39" s="132"/>
      <c r="B39" s="132"/>
      <c r="C39" s="152" t="s">
        <v>208</v>
      </c>
      <c r="D39" s="152" t="s">
        <v>209</v>
      </c>
      <c r="E39" s="132">
        <v>6</v>
      </c>
      <c r="F39" s="132">
        <f t="shared" si="1"/>
        <v>4.5</v>
      </c>
      <c r="G39" s="191"/>
      <c r="H39" s="196"/>
    </row>
    <row r="40" s="125" customFormat="1" ht="113.5" customHeight="1" spans="1:8">
      <c r="A40" s="132"/>
      <c r="B40" s="131" t="s">
        <v>210</v>
      </c>
      <c r="C40" s="178" t="s">
        <v>211</v>
      </c>
      <c r="D40" s="177" t="s">
        <v>212</v>
      </c>
      <c r="E40" s="151">
        <v>16</v>
      </c>
      <c r="F40" s="132">
        <f t="shared" si="1"/>
        <v>12</v>
      </c>
      <c r="G40" s="163" t="s">
        <v>206</v>
      </c>
      <c r="H40" s="143" t="s">
        <v>214</v>
      </c>
    </row>
    <row r="41" s="125" customFormat="1" ht="70" spans="1:8">
      <c r="A41" s="132"/>
      <c r="B41" s="131" t="s">
        <v>215</v>
      </c>
      <c r="C41" s="131" t="s">
        <v>216</v>
      </c>
      <c r="D41" s="152" t="s">
        <v>217</v>
      </c>
      <c r="E41" s="131">
        <v>12</v>
      </c>
      <c r="F41" s="132">
        <f t="shared" si="1"/>
        <v>9</v>
      </c>
      <c r="G41" s="163" t="s">
        <v>206</v>
      </c>
      <c r="H41" s="143" t="s">
        <v>218</v>
      </c>
    </row>
    <row r="42" s="125" customFormat="1" ht="70" spans="1:8">
      <c r="A42" s="132"/>
      <c r="B42" s="131" t="s">
        <v>219</v>
      </c>
      <c r="C42" s="132" t="s">
        <v>220</v>
      </c>
      <c r="D42" s="170" t="s">
        <v>221</v>
      </c>
      <c r="E42" s="132">
        <v>5</v>
      </c>
      <c r="F42" s="132">
        <f t="shared" si="1"/>
        <v>3.75</v>
      </c>
      <c r="G42" s="172" t="s">
        <v>206</v>
      </c>
      <c r="H42" s="137" t="s">
        <v>222</v>
      </c>
    </row>
    <row r="43" s="125" customFormat="1" ht="42" spans="1:8">
      <c r="A43" s="139" t="s">
        <v>223</v>
      </c>
      <c r="B43" s="132" t="s">
        <v>224</v>
      </c>
      <c r="C43" s="180" t="s">
        <v>225</v>
      </c>
      <c r="D43" s="170" t="s">
        <v>226</v>
      </c>
      <c r="E43" s="151">
        <v>4</v>
      </c>
      <c r="F43" s="132">
        <f t="shared" si="1"/>
        <v>3</v>
      </c>
      <c r="G43" s="163" t="s">
        <v>206</v>
      </c>
      <c r="H43" s="143" t="s">
        <v>227</v>
      </c>
    </row>
    <row r="44" s="125" customFormat="1" ht="28" spans="1:8">
      <c r="A44" s="140"/>
      <c r="B44" s="132"/>
      <c r="C44" s="151" t="s">
        <v>228</v>
      </c>
      <c r="D44" s="170" t="s">
        <v>229</v>
      </c>
      <c r="E44" s="132">
        <v>4</v>
      </c>
      <c r="F44" s="132">
        <f t="shared" si="1"/>
        <v>3</v>
      </c>
      <c r="G44" s="191"/>
      <c r="H44" s="137" t="s">
        <v>230</v>
      </c>
    </row>
    <row r="45" s="125" customFormat="1" ht="42" spans="1:8">
      <c r="A45" s="140"/>
      <c r="B45" s="132"/>
      <c r="C45" s="180" t="s">
        <v>231</v>
      </c>
      <c r="D45" s="170" t="s">
        <v>232</v>
      </c>
      <c r="E45" s="132">
        <v>4</v>
      </c>
      <c r="F45" s="132">
        <f t="shared" si="1"/>
        <v>3</v>
      </c>
      <c r="G45" s="192"/>
      <c r="H45" s="137" t="s">
        <v>233</v>
      </c>
    </row>
    <row r="46" s="125" customFormat="1" ht="14" spans="1:8">
      <c r="A46" s="140"/>
      <c r="B46" s="132" t="s">
        <v>234</v>
      </c>
      <c r="C46" s="132" t="s">
        <v>234</v>
      </c>
      <c r="D46" s="138" t="s">
        <v>235</v>
      </c>
      <c r="E46" s="132">
        <v>1.5</v>
      </c>
      <c r="F46" s="181">
        <f t="shared" si="1"/>
        <v>1.125</v>
      </c>
      <c r="G46" s="163" t="s">
        <v>206</v>
      </c>
      <c r="H46" s="143" t="s">
        <v>236</v>
      </c>
    </row>
    <row r="47" s="125" customFormat="1" ht="14" spans="1:8">
      <c r="A47" s="142"/>
      <c r="B47" s="132"/>
      <c r="C47" s="132"/>
      <c r="D47" s="138" t="s">
        <v>237</v>
      </c>
      <c r="E47" s="132">
        <v>1.5</v>
      </c>
      <c r="F47" s="181">
        <f t="shared" si="1"/>
        <v>1.125</v>
      </c>
      <c r="G47" s="192"/>
      <c r="H47" s="153"/>
    </row>
    <row r="48" s="125" customFormat="1" ht="14" spans="1:8">
      <c r="A48" s="132" t="s">
        <v>238</v>
      </c>
      <c r="B48" s="132" t="s">
        <v>239</v>
      </c>
      <c r="C48" s="132" t="s">
        <v>239</v>
      </c>
      <c r="D48" s="137"/>
      <c r="E48" s="132">
        <f>SUM(E4:E47)</f>
        <v>100</v>
      </c>
      <c r="F48" s="181">
        <f>SUM(F4:F47)</f>
        <v>73</v>
      </c>
      <c r="G48" s="181"/>
      <c r="H48" s="137"/>
    </row>
    <row r="49" s="156" customFormat="1" ht="15" spans="1:8">
      <c r="A49" s="182" t="s">
        <v>244</v>
      </c>
      <c r="B49" s="183"/>
      <c r="C49" s="183"/>
      <c r="D49" s="183"/>
      <c r="E49" s="183"/>
      <c r="F49" s="184"/>
      <c r="G49" s="184"/>
      <c r="H49" s="183"/>
    </row>
    <row r="51" spans="1:8">
      <c r="A51" s="187" t="s">
        <v>241</v>
      </c>
      <c r="D51" s="190" t="s">
        <v>242</v>
      </c>
      <c r="F51" s="188"/>
      <c r="G51" s="188"/>
      <c r="H51" s="189" t="s">
        <v>243</v>
      </c>
    </row>
  </sheetData>
  <mergeCells count="38">
    <mergeCell ref="A2:H2"/>
    <mergeCell ref="A4:A18"/>
    <mergeCell ref="A19:A37"/>
    <mergeCell ref="A38:A42"/>
    <mergeCell ref="A43:A47"/>
    <mergeCell ref="B4:B10"/>
    <mergeCell ref="B11:B15"/>
    <mergeCell ref="B16:B18"/>
    <mergeCell ref="B19:B24"/>
    <mergeCell ref="B25:B34"/>
    <mergeCell ref="B35:B37"/>
    <mergeCell ref="B38:B39"/>
    <mergeCell ref="B43:B45"/>
    <mergeCell ref="B46:B47"/>
    <mergeCell ref="C4:C7"/>
    <mergeCell ref="C8:C10"/>
    <mergeCell ref="C11:C12"/>
    <mergeCell ref="C13:C15"/>
    <mergeCell ref="C16:C18"/>
    <mergeCell ref="C21:C24"/>
    <mergeCell ref="C25:C27"/>
    <mergeCell ref="C28:C32"/>
    <mergeCell ref="C33:C34"/>
    <mergeCell ref="C36:C37"/>
    <mergeCell ref="C46:C47"/>
    <mergeCell ref="G4:G10"/>
    <mergeCell ref="G11:G15"/>
    <mergeCell ref="G16:G18"/>
    <mergeCell ref="G19:G24"/>
    <mergeCell ref="G25:G27"/>
    <mergeCell ref="G28:G32"/>
    <mergeCell ref="G33:G34"/>
    <mergeCell ref="G35:G37"/>
    <mergeCell ref="G38:G39"/>
    <mergeCell ref="G43:G45"/>
    <mergeCell ref="G46:G47"/>
    <mergeCell ref="H38:H39"/>
    <mergeCell ref="H46:H47"/>
  </mergeCells>
  <pageMargins left="0.7" right="0.7" top="0.75" bottom="0.75" header="0.3" footer="0.3"/>
  <pageSetup paperSize="9" scale="6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1"/>
  <sheetViews>
    <sheetView topLeftCell="A41" workbookViewId="0">
      <selection activeCell="G46" sqref="G46:G47"/>
    </sheetView>
  </sheetViews>
  <sheetFormatPr defaultColWidth="8.90909090909091" defaultRowHeight="15.5"/>
  <cols>
    <col min="1" max="2" width="8.90909090909091" style="124"/>
    <col min="3" max="3" width="10.4545454545455" style="124" customWidth="1"/>
    <col min="4" max="4" width="31.2727272727273" style="124" customWidth="1"/>
    <col min="5" max="5" width="7" style="126" customWidth="1"/>
    <col min="6" max="6" width="7.45454545454545" style="157" customWidth="1"/>
    <col min="7" max="7" width="21.5454545454545" style="157" customWidth="1"/>
    <col min="8" max="8" width="29.3636363636364" style="124" customWidth="1"/>
    <col min="9" max="9" width="8.90909090909091" style="124" customWidth="1"/>
    <col min="10" max="253" width="8.90909090909091" style="124"/>
    <col min="254" max="254" width="10.4545454545455" style="124" customWidth="1"/>
    <col min="255" max="255" width="22.4545454545455" style="124" customWidth="1"/>
    <col min="256" max="256" width="7" style="124" customWidth="1"/>
    <col min="257" max="257" width="7.45454545454545" style="124" customWidth="1"/>
    <col min="258" max="258" width="22.9090909090909" style="124" customWidth="1"/>
    <col min="259" max="259" width="33.9090909090909" style="124" customWidth="1"/>
    <col min="260" max="509" width="8.90909090909091" style="124"/>
    <col min="510" max="510" width="10.4545454545455" style="124" customWidth="1"/>
    <col min="511" max="511" width="22.4545454545455" style="124" customWidth="1"/>
    <col min="512" max="512" width="7" style="124" customWidth="1"/>
    <col min="513" max="513" width="7.45454545454545" style="124" customWidth="1"/>
    <col min="514" max="514" width="22.9090909090909" style="124" customWidth="1"/>
    <col min="515" max="515" width="33.9090909090909" style="124" customWidth="1"/>
    <col min="516" max="765" width="8.90909090909091" style="124"/>
    <col min="766" max="766" width="10.4545454545455" style="124" customWidth="1"/>
    <col min="767" max="767" width="22.4545454545455" style="124" customWidth="1"/>
    <col min="768" max="768" width="7" style="124" customWidth="1"/>
    <col min="769" max="769" width="7.45454545454545" style="124" customWidth="1"/>
    <col min="770" max="770" width="22.9090909090909" style="124" customWidth="1"/>
    <col min="771" max="771" width="33.9090909090909" style="124" customWidth="1"/>
    <col min="772" max="1021" width="8.90909090909091" style="124"/>
    <col min="1022" max="1022" width="10.4545454545455" style="124" customWidth="1"/>
    <col min="1023" max="1023" width="22.4545454545455" style="124" customWidth="1"/>
    <col min="1024" max="1024" width="7" style="124" customWidth="1"/>
    <col min="1025" max="1025" width="7.45454545454545" style="124" customWidth="1"/>
    <col min="1026" max="1026" width="22.9090909090909" style="124" customWidth="1"/>
    <col min="1027" max="1027" width="33.9090909090909" style="124" customWidth="1"/>
    <col min="1028" max="1277" width="8.90909090909091" style="124"/>
    <col min="1278" max="1278" width="10.4545454545455" style="124" customWidth="1"/>
    <col min="1279" max="1279" width="22.4545454545455" style="124" customWidth="1"/>
    <col min="1280" max="1280" width="7" style="124" customWidth="1"/>
    <col min="1281" max="1281" width="7.45454545454545" style="124" customWidth="1"/>
    <col min="1282" max="1282" width="22.9090909090909" style="124" customWidth="1"/>
    <col min="1283" max="1283" width="33.9090909090909" style="124" customWidth="1"/>
    <col min="1284" max="1533" width="8.90909090909091" style="124"/>
    <col min="1534" max="1534" width="10.4545454545455" style="124" customWidth="1"/>
    <col min="1535" max="1535" width="22.4545454545455" style="124" customWidth="1"/>
    <col min="1536" max="1536" width="7" style="124" customWidth="1"/>
    <col min="1537" max="1537" width="7.45454545454545" style="124" customWidth="1"/>
    <col min="1538" max="1538" width="22.9090909090909" style="124" customWidth="1"/>
    <col min="1539" max="1539" width="33.9090909090909" style="124" customWidth="1"/>
    <col min="1540" max="1789" width="8.90909090909091" style="124"/>
    <col min="1790" max="1790" width="10.4545454545455" style="124" customWidth="1"/>
    <col min="1791" max="1791" width="22.4545454545455" style="124" customWidth="1"/>
    <col min="1792" max="1792" width="7" style="124" customWidth="1"/>
    <col min="1793" max="1793" width="7.45454545454545" style="124" customWidth="1"/>
    <col min="1794" max="1794" width="22.9090909090909" style="124" customWidth="1"/>
    <col min="1795" max="1795" width="33.9090909090909" style="124" customWidth="1"/>
    <col min="1796" max="2045" width="8.90909090909091" style="124"/>
    <col min="2046" max="2046" width="10.4545454545455" style="124" customWidth="1"/>
    <col min="2047" max="2047" width="22.4545454545455" style="124" customWidth="1"/>
    <col min="2048" max="2048" width="7" style="124" customWidth="1"/>
    <col min="2049" max="2049" width="7.45454545454545" style="124" customWidth="1"/>
    <col min="2050" max="2050" width="22.9090909090909" style="124" customWidth="1"/>
    <col min="2051" max="2051" width="33.9090909090909" style="124" customWidth="1"/>
    <col min="2052" max="2301" width="8.90909090909091" style="124"/>
    <col min="2302" max="2302" width="10.4545454545455" style="124" customWidth="1"/>
    <col min="2303" max="2303" width="22.4545454545455" style="124" customWidth="1"/>
    <col min="2304" max="2304" width="7" style="124" customWidth="1"/>
    <col min="2305" max="2305" width="7.45454545454545" style="124" customWidth="1"/>
    <col min="2306" max="2306" width="22.9090909090909" style="124" customWidth="1"/>
    <col min="2307" max="2307" width="33.9090909090909" style="124" customWidth="1"/>
    <col min="2308" max="2557" width="8.90909090909091" style="124"/>
    <col min="2558" max="2558" width="10.4545454545455" style="124" customWidth="1"/>
    <col min="2559" max="2559" width="22.4545454545455" style="124" customWidth="1"/>
    <col min="2560" max="2560" width="7" style="124" customWidth="1"/>
    <col min="2561" max="2561" width="7.45454545454545" style="124" customWidth="1"/>
    <col min="2562" max="2562" width="22.9090909090909" style="124" customWidth="1"/>
    <col min="2563" max="2563" width="33.9090909090909" style="124" customWidth="1"/>
    <col min="2564" max="2813" width="8.90909090909091" style="124"/>
    <col min="2814" max="2814" width="10.4545454545455" style="124" customWidth="1"/>
    <col min="2815" max="2815" width="22.4545454545455" style="124" customWidth="1"/>
    <col min="2816" max="2816" width="7" style="124" customWidth="1"/>
    <col min="2817" max="2817" width="7.45454545454545" style="124" customWidth="1"/>
    <col min="2818" max="2818" width="22.9090909090909" style="124" customWidth="1"/>
    <col min="2819" max="2819" width="33.9090909090909" style="124" customWidth="1"/>
    <col min="2820" max="3069" width="8.90909090909091" style="124"/>
    <col min="3070" max="3070" width="10.4545454545455" style="124" customWidth="1"/>
    <col min="3071" max="3071" width="22.4545454545455" style="124" customWidth="1"/>
    <col min="3072" max="3072" width="7" style="124" customWidth="1"/>
    <col min="3073" max="3073" width="7.45454545454545" style="124" customWidth="1"/>
    <col min="3074" max="3074" width="22.9090909090909" style="124" customWidth="1"/>
    <col min="3075" max="3075" width="33.9090909090909" style="124" customWidth="1"/>
    <col min="3076" max="3325" width="8.90909090909091" style="124"/>
    <col min="3326" max="3326" width="10.4545454545455" style="124" customWidth="1"/>
    <col min="3327" max="3327" width="22.4545454545455" style="124" customWidth="1"/>
    <col min="3328" max="3328" width="7" style="124" customWidth="1"/>
    <col min="3329" max="3329" width="7.45454545454545" style="124" customWidth="1"/>
    <col min="3330" max="3330" width="22.9090909090909" style="124" customWidth="1"/>
    <col min="3331" max="3331" width="33.9090909090909" style="124" customWidth="1"/>
    <col min="3332" max="3581" width="8.90909090909091" style="124"/>
    <col min="3582" max="3582" width="10.4545454545455" style="124" customWidth="1"/>
    <col min="3583" max="3583" width="22.4545454545455" style="124" customWidth="1"/>
    <col min="3584" max="3584" width="7" style="124" customWidth="1"/>
    <col min="3585" max="3585" width="7.45454545454545" style="124" customWidth="1"/>
    <col min="3586" max="3586" width="22.9090909090909" style="124" customWidth="1"/>
    <col min="3587" max="3587" width="33.9090909090909" style="124" customWidth="1"/>
    <col min="3588" max="3837" width="8.90909090909091" style="124"/>
    <col min="3838" max="3838" width="10.4545454545455" style="124" customWidth="1"/>
    <col min="3839" max="3839" width="22.4545454545455" style="124" customWidth="1"/>
    <col min="3840" max="3840" width="7" style="124" customWidth="1"/>
    <col min="3841" max="3841" width="7.45454545454545" style="124" customWidth="1"/>
    <col min="3842" max="3842" width="22.9090909090909" style="124" customWidth="1"/>
    <col min="3843" max="3843" width="33.9090909090909" style="124" customWidth="1"/>
    <col min="3844" max="4093" width="8.90909090909091" style="124"/>
    <col min="4094" max="4094" width="10.4545454545455" style="124" customWidth="1"/>
    <col min="4095" max="4095" width="22.4545454545455" style="124" customWidth="1"/>
    <col min="4096" max="4096" width="7" style="124" customWidth="1"/>
    <col min="4097" max="4097" width="7.45454545454545" style="124" customWidth="1"/>
    <col min="4098" max="4098" width="22.9090909090909" style="124" customWidth="1"/>
    <col min="4099" max="4099" width="33.9090909090909" style="124" customWidth="1"/>
    <col min="4100" max="4349" width="8.90909090909091" style="124"/>
    <col min="4350" max="4350" width="10.4545454545455" style="124" customWidth="1"/>
    <col min="4351" max="4351" width="22.4545454545455" style="124" customWidth="1"/>
    <col min="4352" max="4352" width="7" style="124" customWidth="1"/>
    <col min="4353" max="4353" width="7.45454545454545" style="124" customWidth="1"/>
    <col min="4354" max="4354" width="22.9090909090909" style="124" customWidth="1"/>
    <col min="4355" max="4355" width="33.9090909090909" style="124" customWidth="1"/>
    <col min="4356" max="4605" width="8.90909090909091" style="124"/>
    <col min="4606" max="4606" width="10.4545454545455" style="124" customWidth="1"/>
    <col min="4607" max="4607" width="22.4545454545455" style="124" customWidth="1"/>
    <col min="4608" max="4608" width="7" style="124" customWidth="1"/>
    <col min="4609" max="4609" width="7.45454545454545" style="124" customWidth="1"/>
    <col min="4610" max="4610" width="22.9090909090909" style="124" customWidth="1"/>
    <col min="4611" max="4611" width="33.9090909090909" style="124" customWidth="1"/>
    <col min="4612" max="4861" width="8.90909090909091" style="124"/>
    <col min="4862" max="4862" width="10.4545454545455" style="124" customWidth="1"/>
    <col min="4863" max="4863" width="22.4545454545455" style="124" customWidth="1"/>
    <col min="4864" max="4864" width="7" style="124" customWidth="1"/>
    <col min="4865" max="4865" width="7.45454545454545" style="124" customWidth="1"/>
    <col min="4866" max="4866" width="22.9090909090909" style="124" customWidth="1"/>
    <col min="4867" max="4867" width="33.9090909090909" style="124" customWidth="1"/>
    <col min="4868" max="5117" width="8.90909090909091" style="124"/>
    <col min="5118" max="5118" width="10.4545454545455" style="124" customWidth="1"/>
    <col min="5119" max="5119" width="22.4545454545455" style="124" customWidth="1"/>
    <col min="5120" max="5120" width="7" style="124" customWidth="1"/>
    <col min="5121" max="5121" width="7.45454545454545" style="124" customWidth="1"/>
    <col min="5122" max="5122" width="22.9090909090909" style="124" customWidth="1"/>
    <col min="5123" max="5123" width="33.9090909090909" style="124" customWidth="1"/>
    <col min="5124" max="5373" width="8.90909090909091" style="124"/>
    <col min="5374" max="5374" width="10.4545454545455" style="124" customWidth="1"/>
    <col min="5375" max="5375" width="22.4545454545455" style="124" customWidth="1"/>
    <col min="5376" max="5376" width="7" style="124" customWidth="1"/>
    <col min="5377" max="5377" width="7.45454545454545" style="124" customWidth="1"/>
    <col min="5378" max="5378" width="22.9090909090909" style="124" customWidth="1"/>
    <col min="5379" max="5379" width="33.9090909090909" style="124" customWidth="1"/>
    <col min="5380" max="5629" width="8.90909090909091" style="124"/>
    <col min="5630" max="5630" width="10.4545454545455" style="124" customWidth="1"/>
    <col min="5631" max="5631" width="22.4545454545455" style="124" customWidth="1"/>
    <col min="5632" max="5632" width="7" style="124" customWidth="1"/>
    <col min="5633" max="5633" width="7.45454545454545" style="124" customWidth="1"/>
    <col min="5634" max="5634" width="22.9090909090909" style="124" customWidth="1"/>
    <col min="5635" max="5635" width="33.9090909090909" style="124" customWidth="1"/>
    <col min="5636" max="5885" width="8.90909090909091" style="124"/>
    <col min="5886" max="5886" width="10.4545454545455" style="124" customWidth="1"/>
    <col min="5887" max="5887" width="22.4545454545455" style="124" customWidth="1"/>
    <col min="5888" max="5888" width="7" style="124" customWidth="1"/>
    <col min="5889" max="5889" width="7.45454545454545" style="124" customWidth="1"/>
    <col min="5890" max="5890" width="22.9090909090909" style="124" customWidth="1"/>
    <col min="5891" max="5891" width="33.9090909090909" style="124" customWidth="1"/>
    <col min="5892" max="6141" width="8.90909090909091" style="124"/>
    <col min="6142" max="6142" width="10.4545454545455" style="124" customWidth="1"/>
    <col min="6143" max="6143" width="22.4545454545455" style="124" customWidth="1"/>
    <col min="6144" max="6144" width="7" style="124" customWidth="1"/>
    <col min="6145" max="6145" width="7.45454545454545" style="124" customWidth="1"/>
    <col min="6146" max="6146" width="22.9090909090909" style="124" customWidth="1"/>
    <col min="6147" max="6147" width="33.9090909090909" style="124" customWidth="1"/>
    <col min="6148" max="6397" width="8.90909090909091" style="124"/>
    <col min="6398" max="6398" width="10.4545454545455" style="124" customWidth="1"/>
    <col min="6399" max="6399" width="22.4545454545455" style="124" customWidth="1"/>
    <col min="6400" max="6400" width="7" style="124" customWidth="1"/>
    <col min="6401" max="6401" width="7.45454545454545" style="124" customWidth="1"/>
    <col min="6402" max="6402" width="22.9090909090909" style="124" customWidth="1"/>
    <col min="6403" max="6403" width="33.9090909090909" style="124" customWidth="1"/>
    <col min="6404" max="6653" width="8.90909090909091" style="124"/>
    <col min="6654" max="6654" width="10.4545454545455" style="124" customWidth="1"/>
    <col min="6655" max="6655" width="22.4545454545455" style="124" customWidth="1"/>
    <col min="6656" max="6656" width="7" style="124" customWidth="1"/>
    <col min="6657" max="6657" width="7.45454545454545" style="124" customWidth="1"/>
    <col min="6658" max="6658" width="22.9090909090909" style="124" customWidth="1"/>
    <col min="6659" max="6659" width="33.9090909090909" style="124" customWidth="1"/>
    <col min="6660" max="6909" width="8.90909090909091" style="124"/>
    <col min="6910" max="6910" width="10.4545454545455" style="124" customWidth="1"/>
    <col min="6911" max="6911" width="22.4545454545455" style="124" customWidth="1"/>
    <col min="6912" max="6912" width="7" style="124" customWidth="1"/>
    <col min="6913" max="6913" width="7.45454545454545" style="124" customWidth="1"/>
    <col min="6914" max="6914" width="22.9090909090909" style="124" customWidth="1"/>
    <col min="6915" max="6915" width="33.9090909090909" style="124" customWidth="1"/>
    <col min="6916" max="7165" width="8.90909090909091" style="124"/>
    <col min="7166" max="7166" width="10.4545454545455" style="124" customWidth="1"/>
    <col min="7167" max="7167" width="22.4545454545455" style="124" customWidth="1"/>
    <col min="7168" max="7168" width="7" style="124" customWidth="1"/>
    <col min="7169" max="7169" width="7.45454545454545" style="124" customWidth="1"/>
    <col min="7170" max="7170" width="22.9090909090909" style="124" customWidth="1"/>
    <col min="7171" max="7171" width="33.9090909090909" style="124" customWidth="1"/>
    <col min="7172" max="7421" width="8.90909090909091" style="124"/>
    <col min="7422" max="7422" width="10.4545454545455" style="124" customWidth="1"/>
    <col min="7423" max="7423" width="22.4545454545455" style="124" customWidth="1"/>
    <col min="7424" max="7424" width="7" style="124" customWidth="1"/>
    <col min="7425" max="7425" width="7.45454545454545" style="124" customWidth="1"/>
    <col min="7426" max="7426" width="22.9090909090909" style="124" customWidth="1"/>
    <col min="7427" max="7427" width="33.9090909090909" style="124" customWidth="1"/>
    <col min="7428" max="7677" width="8.90909090909091" style="124"/>
    <col min="7678" max="7678" width="10.4545454545455" style="124" customWidth="1"/>
    <col min="7679" max="7679" width="22.4545454545455" style="124" customWidth="1"/>
    <col min="7680" max="7680" width="7" style="124" customWidth="1"/>
    <col min="7681" max="7681" width="7.45454545454545" style="124" customWidth="1"/>
    <col min="7682" max="7682" width="22.9090909090909" style="124" customWidth="1"/>
    <col min="7683" max="7683" width="33.9090909090909" style="124" customWidth="1"/>
    <col min="7684" max="7933" width="8.90909090909091" style="124"/>
    <col min="7934" max="7934" width="10.4545454545455" style="124" customWidth="1"/>
    <col min="7935" max="7935" width="22.4545454545455" style="124" customWidth="1"/>
    <col min="7936" max="7936" width="7" style="124" customWidth="1"/>
    <col min="7937" max="7937" width="7.45454545454545" style="124" customWidth="1"/>
    <col min="7938" max="7938" width="22.9090909090909" style="124" customWidth="1"/>
    <col min="7939" max="7939" width="33.9090909090909" style="124" customWidth="1"/>
    <col min="7940" max="8189" width="8.90909090909091" style="124"/>
    <col min="8190" max="8190" width="10.4545454545455" style="124" customWidth="1"/>
    <col min="8191" max="8191" width="22.4545454545455" style="124" customWidth="1"/>
    <col min="8192" max="8192" width="7" style="124" customWidth="1"/>
    <col min="8193" max="8193" width="7.45454545454545" style="124" customWidth="1"/>
    <col min="8194" max="8194" width="22.9090909090909" style="124" customWidth="1"/>
    <col min="8195" max="8195" width="33.9090909090909" style="124" customWidth="1"/>
    <col min="8196" max="8445" width="8.90909090909091" style="124"/>
    <col min="8446" max="8446" width="10.4545454545455" style="124" customWidth="1"/>
    <col min="8447" max="8447" width="22.4545454545455" style="124" customWidth="1"/>
    <col min="8448" max="8448" width="7" style="124" customWidth="1"/>
    <col min="8449" max="8449" width="7.45454545454545" style="124" customWidth="1"/>
    <col min="8450" max="8450" width="22.9090909090909" style="124" customWidth="1"/>
    <col min="8451" max="8451" width="33.9090909090909" style="124" customWidth="1"/>
    <col min="8452" max="8701" width="8.90909090909091" style="124"/>
    <col min="8702" max="8702" width="10.4545454545455" style="124" customWidth="1"/>
    <col min="8703" max="8703" width="22.4545454545455" style="124" customWidth="1"/>
    <col min="8704" max="8704" width="7" style="124" customWidth="1"/>
    <col min="8705" max="8705" width="7.45454545454545" style="124" customWidth="1"/>
    <col min="8706" max="8706" width="22.9090909090909" style="124" customWidth="1"/>
    <col min="8707" max="8707" width="33.9090909090909" style="124" customWidth="1"/>
    <col min="8708" max="8957" width="8.90909090909091" style="124"/>
    <col min="8958" max="8958" width="10.4545454545455" style="124" customWidth="1"/>
    <col min="8959" max="8959" width="22.4545454545455" style="124" customWidth="1"/>
    <col min="8960" max="8960" width="7" style="124" customWidth="1"/>
    <col min="8961" max="8961" width="7.45454545454545" style="124" customWidth="1"/>
    <col min="8962" max="8962" width="22.9090909090909" style="124" customWidth="1"/>
    <col min="8963" max="8963" width="33.9090909090909" style="124" customWidth="1"/>
    <col min="8964" max="9213" width="8.90909090909091" style="124"/>
    <col min="9214" max="9214" width="10.4545454545455" style="124" customWidth="1"/>
    <col min="9215" max="9215" width="22.4545454545455" style="124" customWidth="1"/>
    <col min="9216" max="9216" width="7" style="124" customWidth="1"/>
    <col min="9217" max="9217" width="7.45454545454545" style="124" customWidth="1"/>
    <col min="9218" max="9218" width="22.9090909090909" style="124" customWidth="1"/>
    <col min="9219" max="9219" width="33.9090909090909" style="124" customWidth="1"/>
    <col min="9220" max="9469" width="8.90909090909091" style="124"/>
    <col min="9470" max="9470" width="10.4545454545455" style="124" customWidth="1"/>
    <col min="9471" max="9471" width="22.4545454545455" style="124" customWidth="1"/>
    <col min="9472" max="9472" width="7" style="124" customWidth="1"/>
    <col min="9473" max="9473" width="7.45454545454545" style="124" customWidth="1"/>
    <col min="9474" max="9474" width="22.9090909090909" style="124" customWidth="1"/>
    <col min="9475" max="9475" width="33.9090909090909" style="124" customWidth="1"/>
    <col min="9476" max="9725" width="8.90909090909091" style="124"/>
    <col min="9726" max="9726" width="10.4545454545455" style="124" customWidth="1"/>
    <col min="9727" max="9727" width="22.4545454545455" style="124" customWidth="1"/>
    <col min="9728" max="9728" width="7" style="124" customWidth="1"/>
    <col min="9729" max="9729" width="7.45454545454545" style="124" customWidth="1"/>
    <col min="9730" max="9730" width="22.9090909090909" style="124" customWidth="1"/>
    <col min="9731" max="9731" width="33.9090909090909" style="124" customWidth="1"/>
    <col min="9732" max="9981" width="8.90909090909091" style="124"/>
    <col min="9982" max="9982" width="10.4545454545455" style="124" customWidth="1"/>
    <col min="9983" max="9983" width="22.4545454545455" style="124" customWidth="1"/>
    <col min="9984" max="9984" width="7" style="124" customWidth="1"/>
    <col min="9985" max="9985" width="7.45454545454545" style="124" customWidth="1"/>
    <col min="9986" max="9986" width="22.9090909090909" style="124" customWidth="1"/>
    <col min="9987" max="9987" width="33.9090909090909" style="124" customWidth="1"/>
    <col min="9988" max="10237" width="8.90909090909091" style="124"/>
    <col min="10238" max="10238" width="10.4545454545455" style="124" customWidth="1"/>
    <col min="10239" max="10239" width="22.4545454545455" style="124" customWidth="1"/>
    <col min="10240" max="10240" width="7" style="124" customWidth="1"/>
    <col min="10241" max="10241" width="7.45454545454545" style="124" customWidth="1"/>
    <col min="10242" max="10242" width="22.9090909090909" style="124" customWidth="1"/>
    <col min="10243" max="10243" width="33.9090909090909" style="124" customWidth="1"/>
    <col min="10244" max="10493" width="8.90909090909091" style="124"/>
    <col min="10494" max="10494" width="10.4545454545455" style="124" customWidth="1"/>
    <col min="10495" max="10495" width="22.4545454545455" style="124" customWidth="1"/>
    <col min="10496" max="10496" width="7" style="124" customWidth="1"/>
    <col min="10497" max="10497" width="7.45454545454545" style="124" customWidth="1"/>
    <col min="10498" max="10498" width="22.9090909090909" style="124" customWidth="1"/>
    <col min="10499" max="10499" width="33.9090909090909" style="124" customWidth="1"/>
    <col min="10500" max="10749" width="8.90909090909091" style="124"/>
    <col min="10750" max="10750" width="10.4545454545455" style="124" customWidth="1"/>
    <col min="10751" max="10751" width="22.4545454545455" style="124" customWidth="1"/>
    <col min="10752" max="10752" width="7" style="124" customWidth="1"/>
    <col min="10753" max="10753" width="7.45454545454545" style="124" customWidth="1"/>
    <col min="10754" max="10754" width="22.9090909090909" style="124" customWidth="1"/>
    <col min="10755" max="10755" width="33.9090909090909" style="124" customWidth="1"/>
    <col min="10756" max="11005" width="8.90909090909091" style="124"/>
    <col min="11006" max="11006" width="10.4545454545455" style="124" customWidth="1"/>
    <col min="11007" max="11007" width="22.4545454545455" style="124" customWidth="1"/>
    <col min="11008" max="11008" width="7" style="124" customWidth="1"/>
    <col min="11009" max="11009" width="7.45454545454545" style="124" customWidth="1"/>
    <col min="11010" max="11010" width="22.9090909090909" style="124" customWidth="1"/>
    <col min="11011" max="11011" width="33.9090909090909" style="124" customWidth="1"/>
    <col min="11012" max="11261" width="8.90909090909091" style="124"/>
    <col min="11262" max="11262" width="10.4545454545455" style="124" customWidth="1"/>
    <col min="11263" max="11263" width="22.4545454545455" style="124" customWidth="1"/>
    <col min="11264" max="11264" width="7" style="124" customWidth="1"/>
    <col min="11265" max="11265" width="7.45454545454545" style="124" customWidth="1"/>
    <col min="11266" max="11266" width="22.9090909090909" style="124" customWidth="1"/>
    <col min="11267" max="11267" width="33.9090909090909" style="124" customWidth="1"/>
    <col min="11268" max="11517" width="8.90909090909091" style="124"/>
    <col min="11518" max="11518" width="10.4545454545455" style="124" customWidth="1"/>
    <col min="11519" max="11519" width="22.4545454545455" style="124" customWidth="1"/>
    <col min="11520" max="11520" width="7" style="124" customWidth="1"/>
    <col min="11521" max="11521" width="7.45454545454545" style="124" customWidth="1"/>
    <col min="11522" max="11522" width="22.9090909090909" style="124" customWidth="1"/>
    <col min="11523" max="11523" width="33.9090909090909" style="124" customWidth="1"/>
    <col min="11524" max="11773" width="8.90909090909091" style="124"/>
    <col min="11774" max="11774" width="10.4545454545455" style="124" customWidth="1"/>
    <col min="11775" max="11775" width="22.4545454545455" style="124" customWidth="1"/>
    <col min="11776" max="11776" width="7" style="124" customWidth="1"/>
    <col min="11777" max="11777" width="7.45454545454545" style="124" customWidth="1"/>
    <col min="11778" max="11778" width="22.9090909090909" style="124" customWidth="1"/>
    <col min="11779" max="11779" width="33.9090909090909" style="124" customWidth="1"/>
    <col min="11780" max="12029" width="8.90909090909091" style="124"/>
    <col min="12030" max="12030" width="10.4545454545455" style="124" customWidth="1"/>
    <col min="12031" max="12031" width="22.4545454545455" style="124" customWidth="1"/>
    <col min="12032" max="12032" width="7" style="124" customWidth="1"/>
    <col min="12033" max="12033" width="7.45454545454545" style="124" customWidth="1"/>
    <col min="12034" max="12034" width="22.9090909090909" style="124" customWidth="1"/>
    <col min="12035" max="12035" width="33.9090909090909" style="124" customWidth="1"/>
    <col min="12036" max="12285" width="8.90909090909091" style="124"/>
    <col min="12286" max="12286" width="10.4545454545455" style="124" customWidth="1"/>
    <col min="12287" max="12287" width="22.4545454545455" style="124" customWidth="1"/>
    <col min="12288" max="12288" width="7" style="124" customWidth="1"/>
    <col min="12289" max="12289" width="7.45454545454545" style="124" customWidth="1"/>
    <col min="12290" max="12290" width="22.9090909090909" style="124" customWidth="1"/>
    <col min="12291" max="12291" width="33.9090909090909" style="124" customWidth="1"/>
    <col min="12292" max="12541" width="8.90909090909091" style="124"/>
    <col min="12542" max="12542" width="10.4545454545455" style="124" customWidth="1"/>
    <col min="12543" max="12543" width="22.4545454545455" style="124" customWidth="1"/>
    <col min="12544" max="12544" width="7" style="124" customWidth="1"/>
    <col min="12545" max="12545" width="7.45454545454545" style="124" customWidth="1"/>
    <col min="12546" max="12546" width="22.9090909090909" style="124" customWidth="1"/>
    <col min="12547" max="12547" width="33.9090909090909" style="124" customWidth="1"/>
    <col min="12548" max="12797" width="8.90909090909091" style="124"/>
    <col min="12798" max="12798" width="10.4545454545455" style="124" customWidth="1"/>
    <col min="12799" max="12799" width="22.4545454545455" style="124" customWidth="1"/>
    <col min="12800" max="12800" width="7" style="124" customWidth="1"/>
    <col min="12801" max="12801" width="7.45454545454545" style="124" customWidth="1"/>
    <col min="12802" max="12802" width="22.9090909090909" style="124" customWidth="1"/>
    <col min="12803" max="12803" width="33.9090909090909" style="124" customWidth="1"/>
    <col min="12804" max="13053" width="8.90909090909091" style="124"/>
    <col min="13054" max="13054" width="10.4545454545455" style="124" customWidth="1"/>
    <col min="13055" max="13055" width="22.4545454545455" style="124" customWidth="1"/>
    <col min="13056" max="13056" width="7" style="124" customWidth="1"/>
    <col min="13057" max="13057" width="7.45454545454545" style="124" customWidth="1"/>
    <col min="13058" max="13058" width="22.9090909090909" style="124" customWidth="1"/>
    <col min="13059" max="13059" width="33.9090909090909" style="124" customWidth="1"/>
    <col min="13060" max="13309" width="8.90909090909091" style="124"/>
    <col min="13310" max="13310" width="10.4545454545455" style="124" customWidth="1"/>
    <col min="13311" max="13311" width="22.4545454545455" style="124" customWidth="1"/>
    <col min="13312" max="13312" width="7" style="124" customWidth="1"/>
    <col min="13313" max="13313" width="7.45454545454545" style="124" customWidth="1"/>
    <col min="13314" max="13314" width="22.9090909090909" style="124" customWidth="1"/>
    <col min="13315" max="13315" width="33.9090909090909" style="124" customWidth="1"/>
    <col min="13316" max="13565" width="8.90909090909091" style="124"/>
    <col min="13566" max="13566" width="10.4545454545455" style="124" customWidth="1"/>
    <col min="13567" max="13567" width="22.4545454545455" style="124" customWidth="1"/>
    <col min="13568" max="13568" width="7" style="124" customWidth="1"/>
    <col min="13569" max="13569" width="7.45454545454545" style="124" customWidth="1"/>
    <col min="13570" max="13570" width="22.9090909090909" style="124" customWidth="1"/>
    <col min="13571" max="13571" width="33.9090909090909" style="124" customWidth="1"/>
    <col min="13572" max="13821" width="8.90909090909091" style="124"/>
    <col min="13822" max="13822" width="10.4545454545455" style="124" customWidth="1"/>
    <col min="13823" max="13823" width="22.4545454545455" style="124" customWidth="1"/>
    <col min="13824" max="13824" width="7" style="124" customWidth="1"/>
    <col min="13825" max="13825" width="7.45454545454545" style="124" customWidth="1"/>
    <col min="13826" max="13826" width="22.9090909090909" style="124" customWidth="1"/>
    <col min="13827" max="13827" width="33.9090909090909" style="124" customWidth="1"/>
    <col min="13828" max="14077" width="8.90909090909091" style="124"/>
    <col min="14078" max="14078" width="10.4545454545455" style="124" customWidth="1"/>
    <col min="14079" max="14079" width="22.4545454545455" style="124" customWidth="1"/>
    <col min="14080" max="14080" width="7" style="124" customWidth="1"/>
    <col min="14081" max="14081" width="7.45454545454545" style="124" customWidth="1"/>
    <col min="14082" max="14082" width="22.9090909090909" style="124" customWidth="1"/>
    <col min="14083" max="14083" width="33.9090909090909" style="124" customWidth="1"/>
    <col min="14084" max="14333" width="8.90909090909091" style="124"/>
    <col min="14334" max="14334" width="10.4545454545455" style="124" customWidth="1"/>
    <col min="14335" max="14335" width="22.4545454545455" style="124" customWidth="1"/>
    <col min="14336" max="14336" width="7" style="124" customWidth="1"/>
    <col min="14337" max="14337" width="7.45454545454545" style="124" customWidth="1"/>
    <col min="14338" max="14338" width="22.9090909090909" style="124" customWidth="1"/>
    <col min="14339" max="14339" width="33.9090909090909" style="124" customWidth="1"/>
    <col min="14340" max="14589" width="8.90909090909091" style="124"/>
    <col min="14590" max="14590" width="10.4545454545455" style="124" customWidth="1"/>
    <col min="14591" max="14591" width="22.4545454545455" style="124" customWidth="1"/>
    <col min="14592" max="14592" width="7" style="124" customWidth="1"/>
    <col min="14593" max="14593" width="7.45454545454545" style="124" customWidth="1"/>
    <col min="14594" max="14594" width="22.9090909090909" style="124" customWidth="1"/>
    <col min="14595" max="14595" width="33.9090909090909" style="124" customWidth="1"/>
    <col min="14596" max="14845" width="8.90909090909091" style="124"/>
    <col min="14846" max="14846" width="10.4545454545455" style="124" customWidth="1"/>
    <col min="14847" max="14847" width="22.4545454545455" style="124" customWidth="1"/>
    <col min="14848" max="14848" width="7" style="124" customWidth="1"/>
    <col min="14849" max="14849" width="7.45454545454545" style="124" customWidth="1"/>
    <col min="14850" max="14850" width="22.9090909090909" style="124" customWidth="1"/>
    <col min="14851" max="14851" width="33.9090909090909" style="124" customWidth="1"/>
    <col min="14852" max="15101" width="8.90909090909091" style="124"/>
    <col min="15102" max="15102" width="10.4545454545455" style="124" customWidth="1"/>
    <col min="15103" max="15103" width="22.4545454545455" style="124" customWidth="1"/>
    <col min="15104" max="15104" width="7" style="124" customWidth="1"/>
    <col min="15105" max="15105" width="7.45454545454545" style="124" customWidth="1"/>
    <col min="15106" max="15106" width="22.9090909090909" style="124" customWidth="1"/>
    <col min="15107" max="15107" width="33.9090909090909" style="124" customWidth="1"/>
    <col min="15108" max="15357" width="8.90909090909091" style="124"/>
    <col min="15358" max="15358" width="10.4545454545455" style="124" customWidth="1"/>
    <col min="15359" max="15359" width="22.4545454545455" style="124" customWidth="1"/>
    <col min="15360" max="15360" width="7" style="124" customWidth="1"/>
    <col min="15361" max="15361" width="7.45454545454545" style="124" customWidth="1"/>
    <col min="15362" max="15362" width="22.9090909090909" style="124" customWidth="1"/>
    <col min="15363" max="15363" width="33.9090909090909" style="124" customWidth="1"/>
    <col min="15364" max="15613" width="8.90909090909091" style="124"/>
    <col min="15614" max="15614" width="10.4545454545455" style="124" customWidth="1"/>
    <col min="15615" max="15615" width="22.4545454545455" style="124" customWidth="1"/>
    <col min="15616" max="15616" width="7" style="124" customWidth="1"/>
    <col min="15617" max="15617" width="7.45454545454545" style="124" customWidth="1"/>
    <col min="15618" max="15618" width="22.9090909090909" style="124" customWidth="1"/>
    <col min="15619" max="15619" width="33.9090909090909" style="124" customWidth="1"/>
    <col min="15620" max="15869" width="8.90909090909091" style="124"/>
    <col min="15870" max="15870" width="10.4545454545455" style="124" customWidth="1"/>
    <col min="15871" max="15871" width="22.4545454545455" style="124" customWidth="1"/>
    <col min="15872" max="15872" width="7" style="124" customWidth="1"/>
    <col min="15873" max="15873" width="7.45454545454545" style="124" customWidth="1"/>
    <col min="15874" max="15874" width="22.9090909090909" style="124" customWidth="1"/>
    <col min="15875" max="15875" width="33.9090909090909" style="124" customWidth="1"/>
    <col min="15876" max="16125" width="8.90909090909091" style="124"/>
    <col min="16126" max="16126" width="10.4545454545455" style="124" customWidth="1"/>
    <col min="16127" max="16127" width="22.4545454545455" style="124" customWidth="1"/>
    <col min="16128" max="16128" width="7" style="124" customWidth="1"/>
    <col min="16129" max="16129" width="7.45454545454545" style="124" customWidth="1"/>
    <col min="16130" max="16130" width="22.9090909090909" style="124" customWidth="1"/>
    <col min="16131" max="16131" width="33.9090909090909" style="124" customWidth="1"/>
    <col min="16132" max="16384" width="8.90909090909091" style="124"/>
  </cols>
  <sheetData>
    <row r="1" spans="1:11">
      <c r="A1" s="158" t="s">
        <v>102</v>
      </c>
      <c r="B1" s="128"/>
      <c r="H1" s="129"/>
    </row>
    <row r="2" ht="22.5" spans="1:11">
      <c r="A2" s="130" t="s">
        <v>103</v>
      </c>
      <c r="B2" s="130"/>
      <c r="C2" s="130"/>
      <c r="D2" s="130"/>
      <c r="E2" s="130"/>
      <c r="F2" s="130"/>
      <c r="G2" s="130"/>
      <c r="H2" s="130"/>
      <c r="J2" s="125"/>
      <c r="K2" s="125"/>
    </row>
    <row r="3" s="125" customFormat="1" ht="14" spans="1:11">
      <c r="A3" s="159" t="s">
        <v>104</v>
      </c>
      <c r="B3" s="159" t="s">
        <v>105</v>
      </c>
      <c r="C3" s="159" t="s">
        <v>106</v>
      </c>
      <c r="D3" s="159" t="s">
        <v>107</v>
      </c>
      <c r="E3" s="160" t="s">
        <v>108</v>
      </c>
      <c r="F3" s="160" t="s">
        <v>109</v>
      </c>
      <c r="G3" s="160" t="s">
        <v>110</v>
      </c>
      <c r="H3" s="161" t="s">
        <v>111</v>
      </c>
    </row>
    <row r="4" s="125" customFormat="1" ht="70" spans="1:11">
      <c r="A4" s="131" t="s">
        <v>112</v>
      </c>
      <c r="B4" s="131" t="s">
        <v>113</v>
      </c>
      <c r="C4" s="131" t="s">
        <v>114</v>
      </c>
      <c r="D4" s="162" t="s">
        <v>115</v>
      </c>
      <c r="E4" s="132">
        <v>1</v>
      </c>
      <c r="F4" s="132">
        <f>E4*0.75</f>
        <v>0.75</v>
      </c>
      <c r="G4" s="163" t="s">
        <v>116</v>
      </c>
      <c r="H4" s="135" t="s">
        <v>117</v>
      </c>
    </row>
    <row r="5" s="125" customFormat="1" ht="28" spans="1:11">
      <c r="A5" s="131"/>
      <c r="B5" s="131"/>
      <c r="C5" s="131"/>
      <c r="D5" s="134" t="s">
        <v>118</v>
      </c>
      <c r="E5" s="132">
        <v>0.5</v>
      </c>
      <c r="F5" s="132">
        <f t="shared" ref="F5:F18" si="0">E5*0.75</f>
        <v>0.375</v>
      </c>
      <c r="G5" s="191"/>
      <c r="H5" s="135" t="s">
        <v>119</v>
      </c>
    </row>
    <row r="6" s="125" customFormat="1" ht="98" spans="1:11">
      <c r="A6" s="131"/>
      <c r="B6" s="131"/>
      <c r="C6" s="131"/>
      <c r="D6" s="162" t="s">
        <v>120</v>
      </c>
      <c r="E6" s="136">
        <v>0.5</v>
      </c>
      <c r="F6" s="132">
        <f t="shared" si="0"/>
        <v>0.375</v>
      </c>
      <c r="G6" s="191"/>
      <c r="H6" s="162" t="s">
        <v>121</v>
      </c>
    </row>
    <row r="7" s="125" customFormat="1" ht="28" spans="1:11">
      <c r="A7" s="131"/>
      <c r="B7" s="131"/>
      <c r="C7" s="131"/>
      <c r="D7" s="134" t="s">
        <v>122</v>
      </c>
      <c r="E7" s="132">
        <v>0.5</v>
      </c>
      <c r="F7" s="132">
        <f t="shared" si="0"/>
        <v>0.375</v>
      </c>
      <c r="G7" s="191"/>
      <c r="H7" s="135" t="s">
        <v>123</v>
      </c>
    </row>
    <row r="8" s="125" customFormat="1" ht="56" spans="1:11">
      <c r="A8" s="131"/>
      <c r="B8" s="131"/>
      <c r="C8" s="131" t="s">
        <v>124</v>
      </c>
      <c r="D8" s="135" t="s">
        <v>125</v>
      </c>
      <c r="E8" s="132">
        <v>0.5</v>
      </c>
      <c r="F8" s="132">
        <f t="shared" si="0"/>
        <v>0.375</v>
      </c>
      <c r="G8" s="191"/>
      <c r="H8" s="166" t="s">
        <v>126</v>
      </c>
    </row>
    <row r="9" s="125" customFormat="1" ht="42" spans="1:11">
      <c r="A9" s="131"/>
      <c r="B9" s="131"/>
      <c r="C9" s="131"/>
      <c r="D9" s="137" t="s">
        <v>127</v>
      </c>
      <c r="E9" s="132">
        <v>0.5</v>
      </c>
      <c r="F9" s="132">
        <f t="shared" si="0"/>
        <v>0.375</v>
      </c>
      <c r="G9" s="191"/>
      <c r="H9" s="135" t="s">
        <v>128</v>
      </c>
    </row>
    <row r="10" s="125" customFormat="1" ht="42" spans="1:11">
      <c r="A10" s="131"/>
      <c r="B10" s="131"/>
      <c r="C10" s="131"/>
      <c r="D10" s="137" t="s">
        <v>129</v>
      </c>
      <c r="E10" s="132">
        <v>0.5</v>
      </c>
      <c r="F10" s="132">
        <f t="shared" si="0"/>
        <v>0.375</v>
      </c>
      <c r="G10" s="192"/>
      <c r="H10" s="135" t="s">
        <v>130</v>
      </c>
    </row>
    <row r="11" s="125" customFormat="1" ht="42.5" customHeight="1" spans="1:11">
      <c r="A11" s="131"/>
      <c r="B11" s="131" t="s">
        <v>131</v>
      </c>
      <c r="C11" s="131" t="s">
        <v>132</v>
      </c>
      <c r="D11" s="166" t="s">
        <v>133</v>
      </c>
      <c r="E11" s="132">
        <v>2</v>
      </c>
      <c r="F11" s="132">
        <f t="shared" si="0"/>
        <v>1.5</v>
      </c>
      <c r="G11" s="163" t="s">
        <v>116</v>
      </c>
      <c r="H11" s="135" t="s">
        <v>134</v>
      </c>
    </row>
    <row r="12" s="125" customFormat="1" ht="42" spans="1:11">
      <c r="A12" s="131"/>
      <c r="B12" s="131"/>
      <c r="C12" s="131"/>
      <c r="D12" s="201" t="s">
        <v>135</v>
      </c>
      <c r="E12" s="132">
        <v>1</v>
      </c>
      <c r="F12" s="132">
        <f t="shared" si="0"/>
        <v>0.75</v>
      </c>
      <c r="G12" s="164"/>
      <c r="H12" s="137" t="s">
        <v>136</v>
      </c>
    </row>
    <row r="13" s="125" customFormat="1" ht="42" spans="1:11">
      <c r="A13" s="131"/>
      <c r="B13" s="131"/>
      <c r="C13" s="131" t="s">
        <v>137</v>
      </c>
      <c r="D13" s="134" t="s">
        <v>138</v>
      </c>
      <c r="E13" s="132">
        <v>1</v>
      </c>
      <c r="F13" s="132">
        <f t="shared" si="0"/>
        <v>0.75</v>
      </c>
      <c r="G13" s="164"/>
      <c r="H13" s="135" t="s">
        <v>139</v>
      </c>
    </row>
    <row r="14" s="125" customFormat="1" ht="42" spans="1:11">
      <c r="A14" s="131"/>
      <c r="B14" s="131"/>
      <c r="C14" s="131"/>
      <c r="D14" s="138" t="s">
        <v>140</v>
      </c>
      <c r="E14" s="132">
        <v>1</v>
      </c>
      <c r="F14" s="132">
        <f t="shared" si="0"/>
        <v>0.75</v>
      </c>
      <c r="G14" s="164"/>
      <c r="H14" s="137" t="s">
        <v>141</v>
      </c>
    </row>
    <row r="15" s="125" customFormat="1" ht="56" spans="1:11">
      <c r="A15" s="131"/>
      <c r="B15" s="131"/>
      <c r="C15" s="131"/>
      <c r="D15" s="138" t="s">
        <v>142</v>
      </c>
      <c r="E15" s="132">
        <v>1</v>
      </c>
      <c r="F15" s="132">
        <f t="shared" si="0"/>
        <v>0.75</v>
      </c>
      <c r="G15" s="165"/>
      <c r="H15" s="137" t="s">
        <v>143</v>
      </c>
    </row>
    <row r="16" s="125" customFormat="1" ht="42" customHeight="1" spans="1:11">
      <c r="A16" s="131"/>
      <c r="B16" s="131" t="s">
        <v>144</v>
      </c>
      <c r="C16" s="131" t="s">
        <v>145</v>
      </c>
      <c r="D16" s="134" t="s">
        <v>146</v>
      </c>
      <c r="E16" s="132">
        <v>2</v>
      </c>
      <c r="F16" s="132">
        <f t="shared" si="0"/>
        <v>1.5</v>
      </c>
      <c r="G16" s="151" t="s">
        <v>147</v>
      </c>
      <c r="H16" s="135" t="s">
        <v>148</v>
      </c>
    </row>
    <row r="17" s="125" customFormat="1" ht="56" spans="1:11">
      <c r="A17" s="131"/>
      <c r="B17" s="131"/>
      <c r="C17" s="131"/>
      <c r="D17" s="138" t="s">
        <v>149</v>
      </c>
      <c r="E17" s="132">
        <v>2</v>
      </c>
      <c r="F17" s="132">
        <f t="shared" si="0"/>
        <v>1.5</v>
      </c>
      <c r="G17" s="191"/>
      <c r="H17" s="137" t="s">
        <v>150</v>
      </c>
      <c r="K17" s="193"/>
    </row>
    <row r="18" s="125" customFormat="1" ht="42" spans="1:11">
      <c r="A18" s="131"/>
      <c r="B18" s="131"/>
      <c r="C18" s="131"/>
      <c r="D18" s="138" t="s">
        <v>151</v>
      </c>
      <c r="E18" s="132">
        <v>1</v>
      </c>
      <c r="F18" s="132">
        <f t="shared" si="0"/>
        <v>0.75</v>
      </c>
      <c r="G18" s="192"/>
      <c r="H18" s="137" t="s">
        <v>152</v>
      </c>
      <c r="K18" s="194"/>
    </row>
    <row r="19" s="125" customFormat="1" ht="42" spans="1:11">
      <c r="A19" s="139" t="s">
        <v>153</v>
      </c>
      <c r="B19" s="131" t="s">
        <v>154</v>
      </c>
      <c r="C19" s="169" t="s">
        <v>155</v>
      </c>
      <c r="D19" s="170" t="s">
        <v>156</v>
      </c>
      <c r="E19" s="132">
        <v>4</v>
      </c>
      <c r="F19" s="132">
        <v>4</v>
      </c>
      <c r="G19" s="163" t="s">
        <v>116</v>
      </c>
      <c r="H19" s="137" t="s">
        <v>157</v>
      </c>
      <c r="J19" s="194"/>
      <c r="K19" s="194"/>
    </row>
    <row r="20" s="125" customFormat="1" ht="42" spans="1:11">
      <c r="A20" s="140"/>
      <c r="B20" s="131"/>
      <c r="C20" s="159" t="s">
        <v>158</v>
      </c>
      <c r="D20" s="134" t="s">
        <v>159</v>
      </c>
      <c r="E20" s="132">
        <v>4</v>
      </c>
      <c r="F20" s="132">
        <v>0</v>
      </c>
      <c r="G20" s="164"/>
      <c r="H20" s="137" t="s">
        <v>160</v>
      </c>
      <c r="J20" s="194"/>
    </row>
    <row r="21" s="125" customFormat="1" ht="70" spans="1:11">
      <c r="A21" s="140"/>
      <c r="B21" s="131"/>
      <c r="C21" s="159" t="s">
        <v>161</v>
      </c>
      <c r="D21" s="170" t="s">
        <v>162</v>
      </c>
      <c r="E21" s="132">
        <v>1</v>
      </c>
      <c r="F21" s="132">
        <f>E21*0.75</f>
        <v>0.75</v>
      </c>
      <c r="G21" s="164"/>
      <c r="H21" s="137" t="s">
        <v>163</v>
      </c>
    </row>
    <row r="22" s="125" customFormat="1" ht="28" spans="1:11">
      <c r="A22" s="140"/>
      <c r="B22" s="131"/>
      <c r="C22" s="132"/>
      <c r="D22" s="138" t="s">
        <v>164</v>
      </c>
      <c r="E22" s="132">
        <v>1</v>
      </c>
      <c r="F22" s="132">
        <f t="shared" ref="F22:F47" si="1">E22*0.75</f>
        <v>0.75</v>
      </c>
      <c r="G22" s="164"/>
      <c r="H22" s="137" t="s">
        <v>165</v>
      </c>
    </row>
    <row r="23" s="125" customFormat="1" ht="56" spans="1:11">
      <c r="A23" s="140"/>
      <c r="B23" s="131"/>
      <c r="C23" s="132"/>
      <c r="D23" s="138" t="s">
        <v>166</v>
      </c>
      <c r="E23" s="132">
        <v>1</v>
      </c>
      <c r="F23" s="132">
        <f t="shared" si="1"/>
        <v>0.75</v>
      </c>
      <c r="G23" s="164"/>
      <c r="H23" s="137" t="s">
        <v>167</v>
      </c>
    </row>
    <row r="24" s="125" customFormat="1" ht="42" spans="1:11">
      <c r="A24" s="140"/>
      <c r="B24" s="132"/>
      <c r="C24" s="132"/>
      <c r="D24" s="134" t="s">
        <v>168</v>
      </c>
      <c r="E24" s="132">
        <v>1</v>
      </c>
      <c r="F24" s="132">
        <f t="shared" si="1"/>
        <v>0.75</v>
      </c>
      <c r="G24" s="165"/>
      <c r="H24" s="137" t="s">
        <v>169</v>
      </c>
    </row>
    <row r="25" s="125" customFormat="1" ht="56" spans="1:11">
      <c r="A25" s="140"/>
      <c r="B25" s="139" t="s">
        <v>170</v>
      </c>
      <c r="C25" s="131" t="s">
        <v>171</v>
      </c>
      <c r="D25" s="134" t="s">
        <v>172</v>
      </c>
      <c r="E25" s="132">
        <v>1</v>
      </c>
      <c r="F25" s="132">
        <f t="shared" si="1"/>
        <v>0.75</v>
      </c>
      <c r="G25" s="151" t="s">
        <v>147</v>
      </c>
      <c r="H25" s="137" t="s">
        <v>173</v>
      </c>
    </row>
    <row r="26" s="125" customFormat="1" ht="42" spans="1:11">
      <c r="A26" s="140"/>
      <c r="B26" s="140"/>
      <c r="C26" s="131"/>
      <c r="D26" s="138" t="s">
        <v>174</v>
      </c>
      <c r="E26" s="132">
        <v>1</v>
      </c>
      <c r="F26" s="132">
        <f t="shared" si="1"/>
        <v>0.75</v>
      </c>
      <c r="G26" s="191"/>
      <c r="H26" s="137" t="s">
        <v>175</v>
      </c>
    </row>
    <row r="27" s="125" customFormat="1" ht="28" spans="1:11">
      <c r="A27" s="140"/>
      <c r="B27" s="140"/>
      <c r="C27" s="131"/>
      <c r="D27" s="138" t="s">
        <v>176</v>
      </c>
      <c r="E27" s="132">
        <v>1</v>
      </c>
      <c r="F27" s="132">
        <f t="shared" si="1"/>
        <v>0.75</v>
      </c>
      <c r="G27" s="192"/>
      <c r="H27" s="137" t="s">
        <v>177</v>
      </c>
    </row>
    <row r="28" s="125" customFormat="1" ht="28" spans="1:11">
      <c r="A28" s="140"/>
      <c r="B28" s="140"/>
      <c r="C28" s="139" t="s">
        <v>178</v>
      </c>
      <c r="D28" s="134" t="s">
        <v>179</v>
      </c>
      <c r="E28" s="132">
        <v>1</v>
      </c>
      <c r="F28" s="132">
        <f t="shared" si="1"/>
        <v>0.75</v>
      </c>
      <c r="G28" s="163" t="s">
        <v>116</v>
      </c>
      <c r="H28" s="137" t="s">
        <v>180</v>
      </c>
    </row>
    <row r="29" s="125" customFormat="1" ht="28" spans="1:11">
      <c r="A29" s="140"/>
      <c r="B29" s="140"/>
      <c r="C29" s="140"/>
      <c r="D29" s="138" t="s">
        <v>181</v>
      </c>
      <c r="E29" s="132">
        <v>1</v>
      </c>
      <c r="F29" s="132">
        <f t="shared" si="1"/>
        <v>0.75</v>
      </c>
      <c r="G29" s="164"/>
      <c r="H29" s="137" t="s">
        <v>182</v>
      </c>
    </row>
    <row r="30" s="125" customFormat="1" ht="70" spans="1:11">
      <c r="A30" s="140"/>
      <c r="B30" s="140"/>
      <c r="C30" s="140"/>
      <c r="D30" s="138" t="s">
        <v>183</v>
      </c>
      <c r="E30" s="132">
        <v>1</v>
      </c>
      <c r="F30" s="132">
        <f t="shared" si="1"/>
        <v>0.75</v>
      </c>
      <c r="G30" s="164"/>
      <c r="H30" s="137" t="s">
        <v>184</v>
      </c>
    </row>
    <row r="31" s="125" customFormat="1" ht="56" spans="1:11">
      <c r="A31" s="140"/>
      <c r="B31" s="140"/>
      <c r="C31" s="140"/>
      <c r="D31" s="138" t="s">
        <v>185</v>
      </c>
      <c r="E31" s="132">
        <v>1</v>
      </c>
      <c r="F31" s="132">
        <f t="shared" si="1"/>
        <v>0.75</v>
      </c>
      <c r="G31" s="164"/>
      <c r="H31" s="137" t="s">
        <v>186</v>
      </c>
    </row>
    <row r="32" s="125" customFormat="1" ht="56" spans="1:11">
      <c r="A32" s="140"/>
      <c r="B32" s="140"/>
      <c r="C32" s="140"/>
      <c r="D32" s="138" t="s">
        <v>187</v>
      </c>
      <c r="E32" s="132">
        <v>1</v>
      </c>
      <c r="F32" s="132">
        <f t="shared" si="1"/>
        <v>0.75</v>
      </c>
      <c r="G32" s="165"/>
      <c r="H32" s="137" t="s">
        <v>188</v>
      </c>
    </row>
    <row r="33" s="125" customFormat="1" ht="42.5" customHeight="1" spans="1:8">
      <c r="A33" s="140"/>
      <c r="B33" s="140"/>
      <c r="C33" s="139" t="s">
        <v>189</v>
      </c>
      <c r="D33" s="138" t="s">
        <v>190</v>
      </c>
      <c r="E33" s="132">
        <v>1</v>
      </c>
      <c r="F33" s="132">
        <f t="shared" si="1"/>
        <v>0.75</v>
      </c>
      <c r="G33" s="163" t="s">
        <v>116</v>
      </c>
      <c r="H33" s="137" t="s">
        <v>191</v>
      </c>
    </row>
    <row r="34" s="125" customFormat="1" ht="14" spans="1:8">
      <c r="A34" s="140"/>
      <c r="B34" s="142"/>
      <c r="C34" s="142"/>
      <c r="D34" s="138" t="s">
        <v>192</v>
      </c>
      <c r="E34" s="132">
        <v>1</v>
      </c>
      <c r="F34" s="132">
        <f t="shared" si="1"/>
        <v>0.75</v>
      </c>
      <c r="G34" s="165"/>
      <c r="H34" s="137" t="s">
        <v>191</v>
      </c>
    </row>
    <row r="35" s="125" customFormat="1" ht="42.5" customHeight="1" spans="1:8">
      <c r="A35" s="140"/>
      <c r="B35" s="169" t="s">
        <v>193</v>
      </c>
      <c r="C35" s="173" t="s">
        <v>194</v>
      </c>
      <c r="D35" s="170" t="s">
        <v>195</v>
      </c>
      <c r="E35" s="132">
        <v>1</v>
      </c>
      <c r="F35" s="132">
        <f t="shared" si="1"/>
        <v>0.75</v>
      </c>
      <c r="G35" s="163" t="s">
        <v>116</v>
      </c>
      <c r="H35" s="174" t="s">
        <v>196</v>
      </c>
    </row>
    <row r="36" s="125" customFormat="1" ht="14" spans="1:8">
      <c r="A36" s="140"/>
      <c r="B36" s="176"/>
      <c r="C36" s="169" t="s">
        <v>197</v>
      </c>
      <c r="D36" s="170" t="s">
        <v>198</v>
      </c>
      <c r="E36" s="132">
        <v>1</v>
      </c>
      <c r="F36" s="132">
        <f t="shared" si="1"/>
        <v>0.75</v>
      </c>
      <c r="G36" s="164"/>
      <c r="H36" s="174" t="s">
        <v>199</v>
      </c>
    </row>
    <row r="37" s="125" customFormat="1" ht="14" spans="1:8">
      <c r="A37" s="142"/>
      <c r="B37" s="173"/>
      <c r="C37" s="173"/>
      <c r="D37" s="170" t="s">
        <v>200</v>
      </c>
      <c r="E37" s="132">
        <v>1</v>
      </c>
      <c r="F37" s="132">
        <f t="shared" si="1"/>
        <v>0.75</v>
      </c>
      <c r="G37" s="165"/>
      <c r="H37" s="174" t="s">
        <v>201</v>
      </c>
    </row>
    <row r="38" s="125" customFormat="1" ht="28" spans="1:8">
      <c r="A38" s="131" t="s">
        <v>202</v>
      </c>
      <c r="B38" s="131" t="s">
        <v>203</v>
      </c>
      <c r="C38" s="152" t="s">
        <v>204</v>
      </c>
      <c r="D38" s="152" t="s">
        <v>205</v>
      </c>
      <c r="E38" s="132">
        <v>6</v>
      </c>
      <c r="F38" s="132">
        <f t="shared" si="1"/>
        <v>4.5</v>
      </c>
      <c r="G38" s="163" t="s">
        <v>213</v>
      </c>
      <c r="H38" s="195" t="s">
        <v>207</v>
      </c>
    </row>
    <row r="39" s="125" customFormat="1" ht="14" spans="1:8">
      <c r="A39" s="132"/>
      <c r="B39" s="132"/>
      <c r="C39" s="152" t="s">
        <v>208</v>
      </c>
      <c r="D39" s="152" t="s">
        <v>209</v>
      </c>
      <c r="E39" s="132">
        <v>6</v>
      </c>
      <c r="F39" s="132">
        <f t="shared" si="1"/>
        <v>4.5</v>
      </c>
      <c r="G39" s="191"/>
      <c r="H39" s="196"/>
    </row>
    <row r="40" s="125" customFormat="1" ht="113.5" customHeight="1" spans="1:8">
      <c r="A40" s="132"/>
      <c r="B40" s="131" t="s">
        <v>210</v>
      </c>
      <c r="C40" s="178" t="s">
        <v>211</v>
      </c>
      <c r="D40" s="177" t="s">
        <v>212</v>
      </c>
      <c r="E40" s="151">
        <v>16</v>
      </c>
      <c r="F40" s="132">
        <f t="shared" si="1"/>
        <v>12</v>
      </c>
      <c r="G40" s="163" t="s">
        <v>206</v>
      </c>
      <c r="H40" s="143" t="s">
        <v>214</v>
      </c>
    </row>
    <row r="41" s="125" customFormat="1" ht="70" spans="1:8">
      <c r="A41" s="132"/>
      <c r="B41" s="131" t="s">
        <v>215</v>
      </c>
      <c r="C41" s="131" t="s">
        <v>216</v>
      </c>
      <c r="D41" s="152" t="s">
        <v>217</v>
      </c>
      <c r="E41" s="131">
        <v>12</v>
      </c>
      <c r="F41" s="132">
        <f t="shared" si="1"/>
        <v>9</v>
      </c>
      <c r="G41" s="163" t="s">
        <v>206</v>
      </c>
      <c r="H41" s="143" t="s">
        <v>218</v>
      </c>
    </row>
    <row r="42" s="125" customFormat="1" ht="70" spans="1:8">
      <c r="A42" s="132"/>
      <c r="B42" s="131" t="s">
        <v>219</v>
      </c>
      <c r="C42" s="132" t="s">
        <v>220</v>
      </c>
      <c r="D42" s="170" t="s">
        <v>221</v>
      </c>
      <c r="E42" s="132">
        <v>5</v>
      </c>
      <c r="F42" s="132">
        <f t="shared" si="1"/>
        <v>3.75</v>
      </c>
      <c r="G42" s="172" t="s">
        <v>206</v>
      </c>
      <c r="H42" s="137" t="s">
        <v>222</v>
      </c>
    </row>
    <row r="43" s="125" customFormat="1" ht="42" spans="1:8">
      <c r="A43" s="139" t="s">
        <v>223</v>
      </c>
      <c r="B43" s="132" t="s">
        <v>224</v>
      </c>
      <c r="C43" s="180" t="s">
        <v>225</v>
      </c>
      <c r="D43" s="170" t="s">
        <v>226</v>
      </c>
      <c r="E43" s="151">
        <v>4</v>
      </c>
      <c r="F43" s="132">
        <f t="shared" si="1"/>
        <v>3</v>
      </c>
      <c r="G43" s="163" t="s">
        <v>206</v>
      </c>
      <c r="H43" s="143" t="s">
        <v>227</v>
      </c>
    </row>
    <row r="44" s="125" customFormat="1" ht="28" spans="1:8">
      <c r="A44" s="140"/>
      <c r="B44" s="132"/>
      <c r="C44" s="151" t="s">
        <v>228</v>
      </c>
      <c r="D44" s="170" t="s">
        <v>229</v>
      </c>
      <c r="E44" s="132">
        <v>4</v>
      </c>
      <c r="F44" s="132">
        <f t="shared" si="1"/>
        <v>3</v>
      </c>
      <c r="G44" s="191"/>
      <c r="H44" s="137" t="s">
        <v>230</v>
      </c>
    </row>
    <row r="45" s="125" customFormat="1" ht="42" spans="1:8">
      <c r="A45" s="140"/>
      <c r="B45" s="132"/>
      <c r="C45" s="180" t="s">
        <v>231</v>
      </c>
      <c r="D45" s="170" t="s">
        <v>232</v>
      </c>
      <c r="E45" s="132">
        <v>4</v>
      </c>
      <c r="F45" s="132">
        <f t="shared" si="1"/>
        <v>3</v>
      </c>
      <c r="G45" s="192"/>
      <c r="H45" s="137" t="s">
        <v>233</v>
      </c>
    </row>
    <row r="46" s="125" customFormat="1" ht="14" spans="1:8">
      <c r="A46" s="140"/>
      <c r="B46" s="132" t="s">
        <v>234</v>
      </c>
      <c r="C46" s="132" t="s">
        <v>234</v>
      </c>
      <c r="D46" s="138" t="s">
        <v>235</v>
      </c>
      <c r="E46" s="132">
        <v>1.5</v>
      </c>
      <c r="F46" s="132">
        <f t="shared" si="1"/>
        <v>1.125</v>
      </c>
      <c r="G46" s="163" t="s">
        <v>206</v>
      </c>
      <c r="H46" s="143" t="s">
        <v>236</v>
      </c>
    </row>
    <row r="47" s="125" customFormat="1" ht="14" spans="1:8">
      <c r="A47" s="142"/>
      <c r="B47" s="132"/>
      <c r="C47" s="132"/>
      <c r="D47" s="138" t="s">
        <v>237</v>
      </c>
      <c r="E47" s="132">
        <v>1.5</v>
      </c>
      <c r="F47" s="132">
        <f t="shared" si="1"/>
        <v>1.125</v>
      </c>
      <c r="G47" s="192"/>
      <c r="H47" s="153"/>
    </row>
    <row r="48" s="125" customFormat="1" ht="14" spans="1:8">
      <c r="A48" s="132" t="s">
        <v>238</v>
      </c>
      <c r="B48" s="132" t="s">
        <v>239</v>
      </c>
      <c r="C48" s="132" t="s">
        <v>239</v>
      </c>
      <c r="D48" s="137"/>
      <c r="E48" s="132">
        <f>SUM(E4:E47)</f>
        <v>100</v>
      </c>
      <c r="F48" s="181">
        <f>SUM(F4:F47)</f>
        <v>73</v>
      </c>
      <c r="G48" s="181"/>
      <c r="H48" s="137"/>
    </row>
    <row r="49" s="156" customFormat="1" ht="15" spans="1:8">
      <c r="A49" s="182" t="s">
        <v>244</v>
      </c>
      <c r="B49" s="183"/>
      <c r="C49" s="183"/>
      <c r="D49" s="183"/>
      <c r="E49" s="183"/>
      <c r="F49" s="184"/>
      <c r="G49" s="184"/>
      <c r="H49" s="183"/>
    </row>
    <row r="51" spans="1:8">
      <c r="A51" s="187" t="s">
        <v>241</v>
      </c>
      <c r="D51" s="190" t="s">
        <v>242</v>
      </c>
      <c r="F51" s="188"/>
      <c r="G51" s="188"/>
      <c r="H51" s="189" t="s">
        <v>243</v>
      </c>
    </row>
  </sheetData>
  <mergeCells count="38">
    <mergeCell ref="A2:H2"/>
    <mergeCell ref="A4:A18"/>
    <mergeCell ref="A19:A37"/>
    <mergeCell ref="A38:A42"/>
    <mergeCell ref="A43:A47"/>
    <mergeCell ref="B4:B10"/>
    <mergeCell ref="B11:B15"/>
    <mergeCell ref="B16:B18"/>
    <mergeCell ref="B19:B24"/>
    <mergeCell ref="B25:B34"/>
    <mergeCell ref="B35:B37"/>
    <mergeCell ref="B38:B39"/>
    <mergeCell ref="B43:B45"/>
    <mergeCell ref="B46:B47"/>
    <mergeCell ref="C4:C7"/>
    <mergeCell ref="C8:C10"/>
    <mergeCell ref="C11:C12"/>
    <mergeCell ref="C13:C15"/>
    <mergeCell ref="C16:C18"/>
    <mergeCell ref="C21:C24"/>
    <mergeCell ref="C25:C27"/>
    <mergeCell ref="C28:C32"/>
    <mergeCell ref="C33:C34"/>
    <mergeCell ref="C36:C37"/>
    <mergeCell ref="C46:C47"/>
    <mergeCell ref="G4:G10"/>
    <mergeCell ref="G11:G15"/>
    <mergeCell ref="G16:G18"/>
    <mergeCell ref="G19:G24"/>
    <mergeCell ref="G25:G27"/>
    <mergeCell ref="G28:G32"/>
    <mergeCell ref="G33:G34"/>
    <mergeCell ref="G35:G37"/>
    <mergeCell ref="G38:G39"/>
    <mergeCell ref="G43:G45"/>
    <mergeCell ref="G46:G47"/>
    <mergeCell ref="H38:H39"/>
    <mergeCell ref="H46:H47"/>
  </mergeCells>
  <pageMargins left="0.7" right="0.7" top="0.75" bottom="0.75" header="0.3" footer="0.3"/>
  <pageSetup paperSize="9" scale="60"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1"/>
  <sheetViews>
    <sheetView topLeftCell="A42" workbookViewId="0">
      <selection activeCell="F48" sqref="F48"/>
    </sheetView>
  </sheetViews>
  <sheetFormatPr defaultColWidth="8.90909090909091" defaultRowHeight="15.5"/>
  <cols>
    <col min="1" max="2" width="8.90909090909091" style="124"/>
    <col min="3" max="3" width="10.4545454545455" style="124" customWidth="1"/>
    <col min="4" max="4" width="31.2727272727273" style="124" customWidth="1"/>
    <col min="5" max="5" width="7" style="126" customWidth="1"/>
    <col min="6" max="6" width="7.45454545454545" style="157" customWidth="1"/>
    <col min="7" max="7" width="21.5454545454545" style="157" customWidth="1"/>
    <col min="8" max="8" width="27.7272727272727" style="124" customWidth="1"/>
    <col min="9" max="9" width="8.90909090909091" style="124" customWidth="1"/>
    <col min="10" max="253" width="8.90909090909091" style="124"/>
    <col min="254" max="254" width="10.4545454545455" style="124" customWidth="1"/>
    <col min="255" max="255" width="22.4545454545455" style="124" customWidth="1"/>
    <col min="256" max="256" width="7" style="124" customWidth="1"/>
    <col min="257" max="257" width="7.45454545454545" style="124" customWidth="1"/>
    <col min="258" max="258" width="22.9090909090909" style="124" customWidth="1"/>
    <col min="259" max="259" width="33.9090909090909" style="124" customWidth="1"/>
    <col min="260" max="509" width="8.90909090909091" style="124"/>
    <col min="510" max="510" width="10.4545454545455" style="124" customWidth="1"/>
    <col min="511" max="511" width="22.4545454545455" style="124" customWidth="1"/>
    <col min="512" max="512" width="7" style="124" customWidth="1"/>
    <col min="513" max="513" width="7.45454545454545" style="124" customWidth="1"/>
    <col min="514" max="514" width="22.9090909090909" style="124" customWidth="1"/>
    <col min="515" max="515" width="33.9090909090909" style="124" customWidth="1"/>
    <col min="516" max="765" width="8.90909090909091" style="124"/>
    <col min="766" max="766" width="10.4545454545455" style="124" customWidth="1"/>
    <col min="767" max="767" width="22.4545454545455" style="124" customWidth="1"/>
    <col min="768" max="768" width="7" style="124" customWidth="1"/>
    <col min="769" max="769" width="7.45454545454545" style="124" customWidth="1"/>
    <col min="770" max="770" width="22.9090909090909" style="124" customWidth="1"/>
    <col min="771" max="771" width="33.9090909090909" style="124" customWidth="1"/>
    <col min="772" max="1021" width="8.90909090909091" style="124"/>
    <col min="1022" max="1022" width="10.4545454545455" style="124" customWidth="1"/>
    <col min="1023" max="1023" width="22.4545454545455" style="124" customWidth="1"/>
    <col min="1024" max="1024" width="7" style="124" customWidth="1"/>
    <col min="1025" max="1025" width="7.45454545454545" style="124" customWidth="1"/>
    <col min="1026" max="1026" width="22.9090909090909" style="124" customWidth="1"/>
    <col min="1027" max="1027" width="33.9090909090909" style="124" customWidth="1"/>
    <col min="1028" max="1277" width="8.90909090909091" style="124"/>
    <col min="1278" max="1278" width="10.4545454545455" style="124" customWidth="1"/>
    <col min="1279" max="1279" width="22.4545454545455" style="124" customWidth="1"/>
    <col min="1280" max="1280" width="7" style="124" customWidth="1"/>
    <col min="1281" max="1281" width="7.45454545454545" style="124" customWidth="1"/>
    <col min="1282" max="1282" width="22.9090909090909" style="124" customWidth="1"/>
    <col min="1283" max="1283" width="33.9090909090909" style="124" customWidth="1"/>
    <col min="1284" max="1533" width="8.90909090909091" style="124"/>
    <col min="1534" max="1534" width="10.4545454545455" style="124" customWidth="1"/>
    <col min="1535" max="1535" width="22.4545454545455" style="124" customWidth="1"/>
    <col min="1536" max="1536" width="7" style="124" customWidth="1"/>
    <col min="1537" max="1537" width="7.45454545454545" style="124" customWidth="1"/>
    <col min="1538" max="1538" width="22.9090909090909" style="124" customWidth="1"/>
    <col min="1539" max="1539" width="33.9090909090909" style="124" customWidth="1"/>
    <col min="1540" max="1789" width="8.90909090909091" style="124"/>
    <col min="1790" max="1790" width="10.4545454545455" style="124" customWidth="1"/>
    <col min="1791" max="1791" width="22.4545454545455" style="124" customWidth="1"/>
    <col min="1792" max="1792" width="7" style="124" customWidth="1"/>
    <col min="1793" max="1793" width="7.45454545454545" style="124" customWidth="1"/>
    <col min="1794" max="1794" width="22.9090909090909" style="124" customWidth="1"/>
    <col min="1795" max="1795" width="33.9090909090909" style="124" customWidth="1"/>
    <col min="1796" max="2045" width="8.90909090909091" style="124"/>
    <col min="2046" max="2046" width="10.4545454545455" style="124" customWidth="1"/>
    <col min="2047" max="2047" width="22.4545454545455" style="124" customWidth="1"/>
    <col min="2048" max="2048" width="7" style="124" customWidth="1"/>
    <col min="2049" max="2049" width="7.45454545454545" style="124" customWidth="1"/>
    <col min="2050" max="2050" width="22.9090909090909" style="124" customWidth="1"/>
    <col min="2051" max="2051" width="33.9090909090909" style="124" customWidth="1"/>
    <col min="2052" max="2301" width="8.90909090909091" style="124"/>
    <col min="2302" max="2302" width="10.4545454545455" style="124" customWidth="1"/>
    <col min="2303" max="2303" width="22.4545454545455" style="124" customWidth="1"/>
    <col min="2304" max="2304" width="7" style="124" customWidth="1"/>
    <col min="2305" max="2305" width="7.45454545454545" style="124" customWidth="1"/>
    <col min="2306" max="2306" width="22.9090909090909" style="124" customWidth="1"/>
    <col min="2307" max="2307" width="33.9090909090909" style="124" customWidth="1"/>
    <col min="2308" max="2557" width="8.90909090909091" style="124"/>
    <col min="2558" max="2558" width="10.4545454545455" style="124" customWidth="1"/>
    <col min="2559" max="2559" width="22.4545454545455" style="124" customWidth="1"/>
    <col min="2560" max="2560" width="7" style="124" customWidth="1"/>
    <col min="2561" max="2561" width="7.45454545454545" style="124" customWidth="1"/>
    <col min="2562" max="2562" width="22.9090909090909" style="124" customWidth="1"/>
    <col min="2563" max="2563" width="33.9090909090909" style="124" customWidth="1"/>
    <col min="2564" max="2813" width="8.90909090909091" style="124"/>
    <col min="2814" max="2814" width="10.4545454545455" style="124" customWidth="1"/>
    <col min="2815" max="2815" width="22.4545454545455" style="124" customWidth="1"/>
    <col min="2816" max="2816" width="7" style="124" customWidth="1"/>
    <col min="2817" max="2817" width="7.45454545454545" style="124" customWidth="1"/>
    <col min="2818" max="2818" width="22.9090909090909" style="124" customWidth="1"/>
    <col min="2819" max="2819" width="33.9090909090909" style="124" customWidth="1"/>
    <col min="2820" max="3069" width="8.90909090909091" style="124"/>
    <col min="3070" max="3070" width="10.4545454545455" style="124" customWidth="1"/>
    <col min="3071" max="3071" width="22.4545454545455" style="124" customWidth="1"/>
    <col min="3072" max="3072" width="7" style="124" customWidth="1"/>
    <col min="3073" max="3073" width="7.45454545454545" style="124" customWidth="1"/>
    <col min="3074" max="3074" width="22.9090909090909" style="124" customWidth="1"/>
    <col min="3075" max="3075" width="33.9090909090909" style="124" customWidth="1"/>
    <col min="3076" max="3325" width="8.90909090909091" style="124"/>
    <col min="3326" max="3326" width="10.4545454545455" style="124" customWidth="1"/>
    <col min="3327" max="3327" width="22.4545454545455" style="124" customWidth="1"/>
    <col min="3328" max="3328" width="7" style="124" customWidth="1"/>
    <col min="3329" max="3329" width="7.45454545454545" style="124" customWidth="1"/>
    <col min="3330" max="3330" width="22.9090909090909" style="124" customWidth="1"/>
    <col min="3331" max="3331" width="33.9090909090909" style="124" customWidth="1"/>
    <col min="3332" max="3581" width="8.90909090909091" style="124"/>
    <col min="3582" max="3582" width="10.4545454545455" style="124" customWidth="1"/>
    <col min="3583" max="3583" width="22.4545454545455" style="124" customWidth="1"/>
    <col min="3584" max="3584" width="7" style="124" customWidth="1"/>
    <col min="3585" max="3585" width="7.45454545454545" style="124" customWidth="1"/>
    <col min="3586" max="3586" width="22.9090909090909" style="124" customWidth="1"/>
    <col min="3587" max="3587" width="33.9090909090909" style="124" customWidth="1"/>
    <col min="3588" max="3837" width="8.90909090909091" style="124"/>
    <col min="3838" max="3838" width="10.4545454545455" style="124" customWidth="1"/>
    <col min="3839" max="3839" width="22.4545454545455" style="124" customWidth="1"/>
    <col min="3840" max="3840" width="7" style="124" customWidth="1"/>
    <col min="3841" max="3841" width="7.45454545454545" style="124" customWidth="1"/>
    <col min="3842" max="3842" width="22.9090909090909" style="124" customWidth="1"/>
    <col min="3843" max="3843" width="33.9090909090909" style="124" customWidth="1"/>
    <col min="3844" max="4093" width="8.90909090909091" style="124"/>
    <col min="4094" max="4094" width="10.4545454545455" style="124" customWidth="1"/>
    <col min="4095" max="4095" width="22.4545454545455" style="124" customWidth="1"/>
    <col min="4096" max="4096" width="7" style="124" customWidth="1"/>
    <col min="4097" max="4097" width="7.45454545454545" style="124" customWidth="1"/>
    <col min="4098" max="4098" width="22.9090909090909" style="124" customWidth="1"/>
    <col min="4099" max="4099" width="33.9090909090909" style="124" customWidth="1"/>
    <col min="4100" max="4349" width="8.90909090909091" style="124"/>
    <col min="4350" max="4350" width="10.4545454545455" style="124" customWidth="1"/>
    <col min="4351" max="4351" width="22.4545454545455" style="124" customWidth="1"/>
    <col min="4352" max="4352" width="7" style="124" customWidth="1"/>
    <col min="4353" max="4353" width="7.45454545454545" style="124" customWidth="1"/>
    <col min="4354" max="4354" width="22.9090909090909" style="124" customWidth="1"/>
    <col min="4355" max="4355" width="33.9090909090909" style="124" customWidth="1"/>
    <col min="4356" max="4605" width="8.90909090909091" style="124"/>
    <col min="4606" max="4606" width="10.4545454545455" style="124" customWidth="1"/>
    <col min="4607" max="4607" width="22.4545454545455" style="124" customWidth="1"/>
    <col min="4608" max="4608" width="7" style="124" customWidth="1"/>
    <col min="4609" max="4609" width="7.45454545454545" style="124" customWidth="1"/>
    <col min="4610" max="4610" width="22.9090909090909" style="124" customWidth="1"/>
    <col min="4611" max="4611" width="33.9090909090909" style="124" customWidth="1"/>
    <col min="4612" max="4861" width="8.90909090909091" style="124"/>
    <col min="4862" max="4862" width="10.4545454545455" style="124" customWidth="1"/>
    <col min="4863" max="4863" width="22.4545454545455" style="124" customWidth="1"/>
    <col min="4864" max="4864" width="7" style="124" customWidth="1"/>
    <col min="4865" max="4865" width="7.45454545454545" style="124" customWidth="1"/>
    <col min="4866" max="4866" width="22.9090909090909" style="124" customWidth="1"/>
    <col min="4867" max="4867" width="33.9090909090909" style="124" customWidth="1"/>
    <col min="4868" max="5117" width="8.90909090909091" style="124"/>
    <col min="5118" max="5118" width="10.4545454545455" style="124" customWidth="1"/>
    <col min="5119" max="5119" width="22.4545454545455" style="124" customWidth="1"/>
    <col min="5120" max="5120" width="7" style="124" customWidth="1"/>
    <col min="5121" max="5121" width="7.45454545454545" style="124" customWidth="1"/>
    <col min="5122" max="5122" width="22.9090909090909" style="124" customWidth="1"/>
    <col min="5123" max="5123" width="33.9090909090909" style="124" customWidth="1"/>
    <col min="5124" max="5373" width="8.90909090909091" style="124"/>
    <col min="5374" max="5374" width="10.4545454545455" style="124" customWidth="1"/>
    <col min="5375" max="5375" width="22.4545454545455" style="124" customWidth="1"/>
    <col min="5376" max="5376" width="7" style="124" customWidth="1"/>
    <col min="5377" max="5377" width="7.45454545454545" style="124" customWidth="1"/>
    <col min="5378" max="5378" width="22.9090909090909" style="124" customWidth="1"/>
    <col min="5379" max="5379" width="33.9090909090909" style="124" customWidth="1"/>
    <col min="5380" max="5629" width="8.90909090909091" style="124"/>
    <col min="5630" max="5630" width="10.4545454545455" style="124" customWidth="1"/>
    <col min="5631" max="5631" width="22.4545454545455" style="124" customWidth="1"/>
    <col min="5632" max="5632" width="7" style="124" customWidth="1"/>
    <col min="5633" max="5633" width="7.45454545454545" style="124" customWidth="1"/>
    <col min="5634" max="5634" width="22.9090909090909" style="124" customWidth="1"/>
    <col min="5635" max="5635" width="33.9090909090909" style="124" customWidth="1"/>
    <col min="5636" max="5885" width="8.90909090909091" style="124"/>
    <col min="5886" max="5886" width="10.4545454545455" style="124" customWidth="1"/>
    <col min="5887" max="5887" width="22.4545454545455" style="124" customWidth="1"/>
    <col min="5888" max="5888" width="7" style="124" customWidth="1"/>
    <col min="5889" max="5889" width="7.45454545454545" style="124" customWidth="1"/>
    <col min="5890" max="5890" width="22.9090909090909" style="124" customWidth="1"/>
    <col min="5891" max="5891" width="33.9090909090909" style="124" customWidth="1"/>
    <col min="5892" max="6141" width="8.90909090909091" style="124"/>
    <col min="6142" max="6142" width="10.4545454545455" style="124" customWidth="1"/>
    <col min="6143" max="6143" width="22.4545454545455" style="124" customWidth="1"/>
    <col min="6144" max="6144" width="7" style="124" customWidth="1"/>
    <col min="6145" max="6145" width="7.45454545454545" style="124" customWidth="1"/>
    <col min="6146" max="6146" width="22.9090909090909" style="124" customWidth="1"/>
    <col min="6147" max="6147" width="33.9090909090909" style="124" customWidth="1"/>
    <col min="6148" max="6397" width="8.90909090909091" style="124"/>
    <col min="6398" max="6398" width="10.4545454545455" style="124" customWidth="1"/>
    <col min="6399" max="6399" width="22.4545454545455" style="124" customWidth="1"/>
    <col min="6400" max="6400" width="7" style="124" customWidth="1"/>
    <col min="6401" max="6401" width="7.45454545454545" style="124" customWidth="1"/>
    <col min="6402" max="6402" width="22.9090909090909" style="124" customWidth="1"/>
    <col min="6403" max="6403" width="33.9090909090909" style="124" customWidth="1"/>
    <col min="6404" max="6653" width="8.90909090909091" style="124"/>
    <col min="6654" max="6654" width="10.4545454545455" style="124" customWidth="1"/>
    <col min="6655" max="6655" width="22.4545454545455" style="124" customWidth="1"/>
    <col min="6656" max="6656" width="7" style="124" customWidth="1"/>
    <col min="6657" max="6657" width="7.45454545454545" style="124" customWidth="1"/>
    <col min="6658" max="6658" width="22.9090909090909" style="124" customWidth="1"/>
    <col min="6659" max="6659" width="33.9090909090909" style="124" customWidth="1"/>
    <col min="6660" max="6909" width="8.90909090909091" style="124"/>
    <col min="6910" max="6910" width="10.4545454545455" style="124" customWidth="1"/>
    <col min="6911" max="6911" width="22.4545454545455" style="124" customWidth="1"/>
    <col min="6912" max="6912" width="7" style="124" customWidth="1"/>
    <col min="6913" max="6913" width="7.45454545454545" style="124" customWidth="1"/>
    <col min="6914" max="6914" width="22.9090909090909" style="124" customWidth="1"/>
    <col min="6915" max="6915" width="33.9090909090909" style="124" customWidth="1"/>
    <col min="6916" max="7165" width="8.90909090909091" style="124"/>
    <col min="7166" max="7166" width="10.4545454545455" style="124" customWidth="1"/>
    <col min="7167" max="7167" width="22.4545454545455" style="124" customWidth="1"/>
    <col min="7168" max="7168" width="7" style="124" customWidth="1"/>
    <col min="7169" max="7169" width="7.45454545454545" style="124" customWidth="1"/>
    <col min="7170" max="7170" width="22.9090909090909" style="124" customWidth="1"/>
    <col min="7171" max="7171" width="33.9090909090909" style="124" customWidth="1"/>
    <col min="7172" max="7421" width="8.90909090909091" style="124"/>
    <col min="7422" max="7422" width="10.4545454545455" style="124" customWidth="1"/>
    <col min="7423" max="7423" width="22.4545454545455" style="124" customWidth="1"/>
    <col min="7424" max="7424" width="7" style="124" customWidth="1"/>
    <col min="7425" max="7425" width="7.45454545454545" style="124" customWidth="1"/>
    <col min="7426" max="7426" width="22.9090909090909" style="124" customWidth="1"/>
    <col min="7427" max="7427" width="33.9090909090909" style="124" customWidth="1"/>
    <col min="7428" max="7677" width="8.90909090909091" style="124"/>
    <col min="7678" max="7678" width="10.4545454545455" style="124" customWidth="1"/>
    <col min="7679" max="7679" width="22.4545454545455" style="124" customWidth="1"/>
    <col min="7680" max="7680" width="7" style="124" customWidth="1"/>
    <col min="7681" max="7681" width="7.45454545454545" style="124" customWidth="1"/>
    <col min="7682" max="7682" width="22.9090909090909" style="124" customWidth="1"/>
    <col min="7683" max="7683" width="33.9090909090909" style="124" customWidth="1"/>
    <col min="7684" max="7933" width="8.90909090909091" style="124"/>
    <col min="7934" max="7934" width="10.4545454545455" style="124" customWidth="1"/>
    <col min="7935" max="7935" width="22.4545454545455" style="124" customWidth="1"/>
    <col min="7936" max="7936" width="7" style="124" customWidth="1"/>
    <col min="7937" max="7937" width="7.45454545454545" style="124" customWidth="1"/>
    <col min="7938" max="7938" width="22.9090909090909" style="124" customWidth="1"/>
    <col min="7939" max="7939" width="33.9090909090909" style="124" customWidth="1"/>
    <col min="7940" max="8189" width="8.90909090909091" style="124"/>
    <col min="8190" max="8190" width="10.4545454545455" style="124" customWidth="1"/>
    <col min="8191" max="8191" width="22.4545454545455" style="124" customWidth="1"/>
    <col min="8192" max="8192" width="7" style="124" customWidth="1"/>
    <col min="8193" max="8193" width="7.45454545454545" style="124" customWidth="1"/>
    <col min="8194" max="8194" width="22.9090909090909" style="124" customWidth="1"/>
    <col min="8195" max="8195" width="33.9090909090909" style="124" customWidth="1"/>
    <col min="8196" max="8445" width="8.90909090909091" style="124"/>
    <col min="8446" max="8446" width="10.4545454545455" style="124" customWidth="1"/>
    <col min="8447" max="8447" width="22.4545454545455" style="124" customWidth="1"/>
    <col min="8448" max="8448" width="7" style="124" customWidth="1"/>
    <col min="8449" max="8449" width="7.45454545454545" style="124" customWidth="1"/>
    <col min="8450" max="8450" width="22.9090909090909" style="124" customWidth="1"/>
    <col min="8451" max="8451" width="33.9090909090909" style="124" customWidth="1"/>
    <col min="8452" max="8701" width="8.90909090909091" style="124"/>
    <col min="8702" max="8702" width="10.4545454545455" style="124" customWidth="1"/>
    <col min="8703" max="8703" width="22.4545454545455" style="124" customWidth="1"/>
    <col min="8704" max="8704" width="7" style="124" customWidth="1"/>
    <col min="8705" max="8705" width="7.45454545454545" style="124" customWidth="1"/>
    <col min="8706" max="8706" width="22.9090909090909" style="124" customWidth="1"/>
    <col min="8707" max="8707" width="33.9090909090909" style="124" customWidth="1"/>
    <col min="8708" max="8957" width="8.90909090909091" style="124"/>
    <col min="8958" max="8958" width="10.4545454545455" style="124" customWidth="1"/>
    <col min="8959" max="8959" width="22.4545454545455" style="124" customWidth="1"/>
    <col min="8960" max="8960" width="7" style="124" customWidth="1"/>
    <col min="8961" max="8961" width="7.45454545454545" style="124" customWidth="1"/>
    <col min="8962" max="8962" width="22.9090909090909" style="124" customWidth="1"/>
    <col min="8963" max="8963" width="33.9090909090909" style="124" customWidth="1"/>
    <col min="8964" max="9213" width="8.90909090909091" style="124"/>
    <col min="9214" max="9214" width="10.4545454545455" style="124" customWidth="1"/>
    <col min="9215" max="9215" width="22.4545454545455" style="124" customWidth="1"/>
    <col min="9216" max="9216" width="7" style="124" customWidth="1"/>
    <col min="9217" max="9217" width="7.45454545454545" style="124" customWidth="1"/>
    <col min="9218" max="9218" width="22.9090909090909" style="124" customWidth="1"/>
    <col min="9219" max="9219" width="33.9090909090909" style="124" customWidth="1"/>
    <col min="9220" max="9469" width="8.90909090909091" style="124"/>
    <col min="9470" max="9470" width="10.4545454545455" style="124" customWidth="1"/>
    <col min="9471" max="9471" width="22.4545454545455" style="124" customWidth="1"/>
    <col min="9472" max="9472" width="7" style="124" customWidth="1"/>
    <col min="9473" max="9473" width="7.45454545454545" style="124" customWidth="1"/>
    <col min="9474" max="9474" width="22.9090909090909" style="124" customWidth="1"/>
    <col min="9475" max="9475" width="33.9090909090909" style="124" customWidth="1"/>
    <col min="9476" max="9725" width="8.90909090909091" style="124"/>
    <col min="9726" max="9726" width="10.4545454545455" style="124" customWidth="1"/>
    <col min="9727" max="9727" width="22.4545454545455" style="124" customWidth="1"/>
    <col min="9728" max="9728" width="7" style="124" customWidth="1"/>
    <col min="9729" max="9729" width="7.45454545454545" style="124" customWidth="1"/>
    <col min="9730" max="9730" width="22.9090909090909" style="124" customWidth="1"/>
    <col min="9731" max="9731" width="33.9090909090909" style="124" customWidth="1"/>
    <col min="9732" max="9981" width="8.90909090909091" style="124"/>
    <col min="9982" max="9982" width="10.4545454545455" style="124" customWidth="1"/>
    <col min="9983" max="9983" width="22.4545454545455" style="124" customWidth="1"/>
    <col min="9984" max="9984" width="7" style="124" customWidth="1"/>
    <col min="9985" max="9985" width="7.45454545454545" style="124" customWidth="1"/>
    <col min="9986" max="9986" width="22.9090909090909" style="124" customWidth="1"/>
    <col min="9987" max="9987" width="33.9090909090909" style="124" customWidth="1"/>
    <col min="9988" max="10237" width="8.90909090909091" style="124"/>
    <col min="10238" max="10238" width="10.4545454545455" style="124" customWidth="1"/>
    <col min="10239" max="10239" width="22.4545454545455" style="124" customWidth="1"/>
    <col min="10240" max="10240" width="7" style="124" customWidth="1"/>
    <col min="10241" max="10241" width="7.45454545454545" style="124" customWidth="1"/>
    <col min="10242" max="10242" width="22.9090909090909" style="124" customWidth="1"/>
    <col min="10243" max="10243" width="33.9090909090909" style="124" customWidth="1"/>
    <col min="10244" max="10493" width="8.90909090909091" style="124"/>
    <col min="10494" max="10494" width="10.4545454545455" style="124" customWidth="1"/>
    <col min="10495" max="10495" width="22.4545454545455" style="124" customWidth="1"/>
    <col min="10496" max="10496" width="7" style="124" customWidth="1"/>
    <col min="10497" max="10497" width="7.45454545454545" style="124" customWidth="1"/>
    <col min="10498" max="10498" width="22.9090909090909" style="124" customWidth="1"/>
    <col min="10499" max="10499" width="33.9090909090909" style="124" customWidth="1"/>
    <col min="10500" max="10749" width="8.90909090909091" style="124"/>
    <col min="10750" max="10750" width="10.4545454545455" style="124" customWidth="1"/>
    <col min="10751" max="10751" width="22.4545454545455" style="124" customWidth="1"/>
    <col min="10752" max="10752" width="7" style="124" customWidth="1"/>
    <col min="10753" max="10753" width="7.45454545454545" style="124" customWidth="1"/>
    <col min="10754" max="10754" width="22.9090909090909" style="124" customWidth="1"/>
    <col min="10755" max="10755" width="33.9090909090909" style="124" customWidth="1"/>
    <col min="10756" max="11005" width="8.90909090909091" style="124"/>
    <col min="11006" max="11006" width="10.4545454545455" style="124" customWidth="1"/>
    <col min="11007" max="11007" width="22.4545454545455" style="124" customWidth="1"/>
    <col min="11008" max="11008" width="7" style="124" customWidth="1"/>
    <col min="11009" max="11009" width="7.45454545454545" style="124" customWidth="1"/>
    <col min="11010" max="11010" width="22.9090909090909" style="124" customWidth="1"/>
    <col min="11011" max="11011" width="33.9090909090909" style="124" customWidth="1"/>
    <col min="11012" max="11261" width="8.90909090909091" style="124"/>
    <col min="11262" max="11262" width="10.4545454545455" style="124" customWidth="1"/>
    <col min="11263" max="11263" width="22.4545454545455" style="124" customWidth="1"/>
    <col min="11264" max="11264" width="7" style="124" customWidth="1"/>
    <col min="11265" max="11265" width="7.45454545454545" style="124" customWidth="1"/>
    <col min="11266" max="11266" width="22.9090909090909" style="124" customWidth="1"/>
    <col min="11267" max="11267" width="33.9090909090909" style="124" customWidth="1"/>
    <col min="11268" max="11517" width="8.90909090909091" style="124"/>
    <col min="11518" max="11518" width="10.4545454545455" style="124" customWidth="1"/>
    <col min="11519" max="11519" width="22.4545454545455" style="124" customWidth="1"/>
    <col min="11520" max="11520" width="7" style="124" customWidth="1"/>
    <col min="11521" max="11521" width="7.45454545454545" style="124" customWidth="1"/>
    <col min="11522" max="11522" width="22.9090909090909" style="124" customWidth="1"/>
    <col min="11523" max="11523" width="33.9090909090909" style="124" customWidth="1"/>
    <col min="11524" max="11773" width="8.90909090909091" style="124"/>
    <col min="11774" max="11774" width="10.4545454545455" style="124" customWidth="1"/>
    <col min="11775" max="11775" width="22.4545454545455" style="124" customWidth="1"/>
    <col min="11776" max="11776" width="7" style="124" customWidth="1"/>
    <col min="11777" max="11777" width="7.45454545454545" style="124" customWidth="1"/>
    <col min="11778" max="11778" width="22.9090909090909" style="124" customWidth="1"/>
    <col min="11779" max="11779" width="33.9090909090909" style="124" customWidth="1"/>
    <col min="11780" max="12029" width="8.90909090909091" style="124"/>
    <col min="12030" max="12030" width="10.4545454545455" style="124" customWidth="1"/>
    <col min="12031" max="12031" width="22.4545454545455" style="124" customWidth="1"/>
    <col min="12032" max="12032" width="7" style="124" customWidth="1"/>
    <col min="12033" max="12033" width="7.45454545454545" style="124" customWidth="1"/>
    <col min="12034" max="12034" width="22.9090909090909" style="124" customWidth="1"/>
    <col min="12035" max="12035" width="33.9090909090909" style="124" customWidth="1"/>
    <col min="12036" max="12285" width="8.90909090909091" style="124"/>
    <col min="12286" max="12286" width="10.4545454545455" style="124" customWidth="1"/>
    <col min="12287" max="12287" width="22.4545454545455" style="124" customWidth="1"/>
    <col min="12288" max="12288" width="7" style="124" customWidth="1"/>
    <col min="12289" max="12289" width="7.45454545454545" style="124" customWidth="1"/>
    <col min="12290" max="12290" width="22.9090909090909" style="124" customWidth="1"/>
    <col min="12291" max="12291" width="33.9090909090909" style="124" customWidth="1"/>
    <col min="12292" max="12541" width="8.90909090909091" style="124"/>
    <col min="12542" max="12542" width="10.4545454545455" style="124" customWidth="1"/>
    <col min="12543" max="12543" width="22.4545454545455" style="124" customWidth="1"/>
    <col min="12544" max="12544" width="7" style="124" customWidth="1"/>
    <col min="12545" max="12545" width="7.45454545454545" style="124" customWidth="1"/>
    <col min="12546" max="12546" width="22.9090909090909" style="124" customWidth="1"/>
    <col min="12547" max="12547" width="33.9090909090909" style="124" customWidth="1"/>
    <col min="12548" max="12797" width="8.90909090909091" style="124"/>
    <col min="12798" max="12798" width="10.4545454545455" style="124" customWidth="1"/>
    <col min="12799" max="12799" width="22.4545454545455" style="124" customWidth="1"/>
    <col min="12800" max="12800" width="7" style="124" customWidth="1"/>
    <col min="12801" max="12801" width="7.45454545454545" style="124" customWidth="1"/>
    <col min="12802" max="12802" width="22.9090909090909" style="124" customWidth="1"/>
    <col min="12803" max="12803" width="33.9090909090909" style="124" customWidth="1"/>
    <col min="12804" max="13053" width="8.90909090909091" style="124"/>
    <col min="13054" max="13054" width="10.4545454545455" style="124" customWidth="1"/>
    <col min="13055" max="13055" width="22.4545454545455" style="124" customWidth="1"/>
    <col min="13056" max="13056" width="7" style="124" customWidth="1"/>
    <col min="13057" max="13057" width="7.45454545454545" style="124" customWidth="1"/>
    <col min="13058" max="13058" width="22.9090909090909" style="124" customWidth="1"/>
    <col min="13059" max="13059" width="33.9090909090909" style="124" customWidth="1"/>
    <col min="13060" max="13309" width="8.90909090909091" style="124"/>
    <col min="13310" max="13310" width="10.4545454545455" style="124" customWidth="1"/>
    <col min="13311" max="13311" width="22.4545454545455" style="124" customWidth="1"/>
    <col min="13312" max="13312" width="7" style="124" customWidth="1"/>
    <col min="13313" max="13313" width="7.45454545454545" style="124" customWidth="1"/>
    <col min="13314" max="13314" width="22.9090909090909" style="124" customWidth="1"/>
    <col min="13315" max="13315" width="33.9090909090909" style="124" customWidth="1"/>
    <col min="13316" max="13565" width="8.90909090909091" style="124"/>
    <col min="13566" max="13566" width="10.4545454545455" style="124" customWidth="1"/>
    <col min="13567" max="13567" width="22.4545454545455" style="124" customWidth="1"/>
    <col min="13568" max="13568" width="7" style="124" customWidth="1"/>
    <col min="13569" max="13569" width="7.45454545454545" style="124" customWidth="1"/>
    <col min="13570" max="13570" width="22.9090909090909" style="124" customWidth="1"/>
    <col min="13571" max="13571" width="33.9090909090909" style="124" customWidth="1"/>
    <col min="13572" max="13821" width="8.90909090909091" style="124"/>
    <col min="13822" max="13822" width="10.4545454545455" style="124" customWidth="1"/>
    <col min="13823" max="13823" width="22.4545454545455" style="124" customWidth="1"/>
    <col min="13824" max="13824" width="7" style="124" customWidth="1"/>
    <col min="13825" max="13825" width="7.45454545454545" style="124" customWidth="1"/>
    <col min="13826" max="13826" width="22.9090909090909" style="124" customWidth="1"/>
    <col min="13827" max="13827" width="33.9090909090909" style="124" customWidth="1"/>
    <col min="13828" max="14077" width="8.90909090909091" style="124"/>
    <col min="14078" max="14078" width="10.4545454545455" style="124" customWidth="1"/>
    <col min="14079" max="14079" width="22.4545454545455" style="124" customWidth="1"/>
    <col min="14080" max="14080" width="7" style="124" customWidth="1"/>
    <col min="14081" max="14081" width="7.45454545454545" style="124" customWidth="1"/>
    <col min="14082" max="14082" width="22.9090909090909" style="124" customWidth="1"/>
    <col min="14083" max="14083" width="33.9090909090909" style="124" customWidth="1"/>
    <col min="14084" max="14333" width="8.90909090909091" style="124"/>
    <col min="14334" max="14334" width="10.4545454545455" style="124" customWidth="1"/>
    <col min="14335" max="14335" width="22.4545454545455" style="124" customWidth="1"/>
    <col min="14336" max="14336" width="7" style="124" customWidth="1"/>
    <col min="14337" max="14337" width="7.45454545454545" style="124" customWidth="1"/>
    <col min="14338" max="14338" width="22.9090909090909" style="124" customWidth="1"/>
    <col min="14339" max="14339" width="33.9090909090909" style="124" customWidth="1"/>
    <col min="14340" max="14589" width="8.90909090909091" style="124"/>
    <col min="14590" max="14590" width="10.4545454545455" style="124" customWidth="1"/>
    <col min="14591" max="14591" width="22.4545454545455" style="124" customWidth="1"/>
    <col min="14592" max="14592" width="7" style="124" customWidth="1"/>
    <col min="14593" max="14593" width="7.45454545454545" style="124" customWidth="1"/>
    <col min="14594" max="14594" width="22.9090909090909" style="124" customWidth="1"/>
    <col min="14595" max="14595" width="33.9090909090909" style="124" customWidth="1"/>
    <col min="14596" max="14845" width="8.90909090909091" style="124"/>
    <col min="14846" max="14846" width="10.4545454545455" style="124" customWidth="1"/>
    <col min="14847" max="14847" width="22.4545454545455" style="124" customWidth="1"/>
    <col min="14848" max="14848" width="7" style="124" customWidth="1"/>
    <col min="14849" max="14849" width="7.45454545454545" style="124" customWidth="1"/>
    <col min="14850" max="14850" width="22.9090909090909" style="124" customWidth="1"/>
    <col min="14851" max="14851" width="33.9090909090909" style="124" customWidth="1"/>
    <col min="14852" max="15101" width="8.90909090909091" style="124"/>
    <col min="15102" max="15102" width="10.4545454545455" style="124" customWidth="1"/>
    <col min="15103" max="15103" width="22.4545454545455" style="124" customWidth="1"/>
    <col min="15104" max="15104" width="7" style="124" customWidth="1"/>
    <col min="15105" max="15105" width="7.45454545454545" style="124" customWidth="1"/>
    <col min="15106" max="15106" width="22.9090909090909" style="124" customWidth="1"/>
    <col min="15107" max="15107" width="33.9090909090909" style="124" customWidth="1"/>
    <col min="15108" max="15357" width="8.90909090909091" style="124"/>
    <col min="15358" max="15358" width="10.4545454545455" style="124" customWidth="1"/>
    <col min="15359" max="15359" width="22.4545454545455" style="124" customWidth="1"/>
    <col min="15360" max="15360" width="7" style="124" customWidth="1"/>
    <col min="15361" max="15361" width="7.45454545454545" style="124" customWidth="1"/>
    <col min="15362" max="15362" width="22.9090909090909" style="124" customWidth="1"/>
    <col min="15363" max="15363" width="33.9090909090909" style="124" customWidth="1"/>
    <col min="15364" max="15613" width="8.90909090909091" style="124"/>
    <col min="15614" max="15614" width="10.4545454545455" style="124" customWidth="1"/>
    <col min="15615" max="15615" width="22.4545454545455" style="124" customWidth="1"/>
    <col min="15616" max="15616" width="7" style="124" customWidth="1"/>
    <col min="15617" max="15617" width="7.45454545454545" style="124" customWidth="1"/>
    <col min="15618" max="15618" width="22.9090909090909" style="124" customWidth="1"/>
    <col min="15619" max="15619" width="33.9090909090909" style="124" customWidth="1"/>
    <col min="15620" max="15869" width="8.90909090909091" style="124"/>
    <col min="15870" max="15870" width="10.4545454545455" style="124" customWidth="1"/>
    <col min="15871" max="15871" width="22.4545454545455" style="124" customWidth="1"/>
    <col min="15872" max="15872" width="7" style="124" customWidth="1"/>
    <col min="15873" max="15873" width="7.45454545454545" style="124" customWidth="1"/>
    <col min="15874" max="15874" width="22.9090909090909" style="124" customWidth="1"/>
    <col min="15875" max="15875" width="33.9090909090909" style="124" customWidth="1"/>
    <col min="15876" max="16125" width="8.90909090909091" style="124"/>
    <col min="16126" max="16126" width="10.4545454545455" style="124" customWidth="1"/>
    <col min="16127" max="16127" width="22.4545454545455" style="124" customWidth="1"/>
    <col min="16128" max="16128" width="7" style="124" customWidth="1"/>
    <col min="16129" max="16129" width="7.45454545454545" style="124" customWidth="1"/>
    <col min="16130" max="16130" width="22.9090909090909" style="124" customWidth="1"/>
    <col min="16131" max="16131" width="33.9090909090909" style="124" customWidth="1"/>
    <col min="16132" max="16384" width="8.90909090909091" style="124"/>
  </cols>
  <sheetData>
    <row r="1" spans="1:11">
      <c r="A1" s="158" t="s">
        <v>102</v>
      </c>
      <c r="B1" s="128"/>
      <c r="H1" s="129"/>
    </row>
    <row r="2" ht="22.5" spans="1:11">
      <c r="A2" s="130" t="s">
        <v>103</v>
      </c>
      <c r="B2" s="130"/>
      <c r="C2" s="130"/>
      <c r="D2" s="130"/>
      <c r="E2" s="130"/>
      <c r="F2" s="130"/>
      <c r="G2" s="130"/>
      <c r="H2" s="130"/>
      <c r="J2" s="125"/>
      <c r="K2" s="125"/>
    </row>
    <row r="3" s="125" customFormat="1" ht="14" spans="1:11">
      <c r="A3" s="159" t="s">
        <v>104</v>
      </c>
      <c r="B3" s="159" t="s">
        <v>105</v>
      </c>
      <c r="C3" s="159" t="s">
        <v>106</v>
      </c>
      <c r="D3" s="159" t="s">
        <v>107</v>
      </c>
      <c r="E3" s="160" t="s">
        <v>108</v>
      </c>
      <c r="F3" s="160" t="s">
        <v>109</v>
      </c>
      <c r="G3" s="160" t="s">
        <v>110</v>
      </c>
      <c r="H3" s="161" t="s">
        <v>111</v>
      </c>
    </row>
    <row r="4" s="125" customFormat="1" ht="70" spans="1:11">
      <c r="A4" s="131" t="s">
        <v>112</v>
      </c>
      <c r="B4" s="131" t="s">
        <v>113</v>
      </c>
      <c r="C4" s="131" t="s">
        <v>114</v>
      </c>
      <c r="D4" s="162" t="s">
        <v>115</v>
      </c>
      <c r="E4" s="132">
        <v>1</v>
      </c>
      <c r="F4" s="132">
        <f>E4*0.8</f>
        <v>0.8</v>
      </c>
      <c r="G4" s="163" t="s">
        <v>245</v>
      </c>
      <c r="H4" s="135" t="s">
        <v>117</v>
      </c>
    </row>
    <row r="5" s="125" customFormat="1" ht="28" spans="1:11">
      <c r="A5" s="131"/>
      <c r="B5" s="131"/>
      <c r="C5" s="131"/>
      <c r="D5" s="134" t="s">
        <v>118</v>
      </c>
      <c r="E5" s="132">
        <v>0.5</v>
      </c>
      <c r="F5" s="132">
        <f t="shared" ref="F5:F37" si="0">E5*0.8</f>
        <v>0.4</v>
      </c>
      <c r="G5" s="191"/>
      <c r="H5" s="135" t="s">
        <v>119</v>
      </c>
    </row>
    <row r="6" s="125" customFormat="1" ht="98" spans="1:11">
      <c r="A6" s="131"/>
      <c r="B6" s="131"/>
      <c r="C6" s="131"/>
      <c r="D6" s="162" t="s">
        <v>120</v>
      </c>
      <c r="E6" s="136">
        <v>0.5</v>
      </c>
      <c r="F6" s="132">
        <f t="shared" si="0"/>
        <v>0.4</v>
      </c>
      <c r="G6" s="191"/>
      <c r="H6" s="162" t="s">
        <v>121</v>
      </c>
    </row>
    <row r="7" s="125" customFormat="1" ht="28" spans="1:11">
      <c r="A7" s="131"/>
      <c r="B7" s="131"/>
      <c r="C7" s="131"/>
      <c r="D7" s="134" t="s">
        <v>122</v>
      </c>
      <c r="E7" s="132">
        <v>0.5</v>
      </c>
      <c r="F7" s="132">
        <f t="shared" si="0"/>
        <v>0.4</v>
      </c>
      <c r="G7" s="191"/>
      <c r="H7" s="135" t="s">
        <v>123</v>
      </c>
    </row>
    <row r="8" s="125" customFormat="1" ht="56" spans="1:11">
      <c r="A8" s="131"/>
      <c r="B8" s="131"/>
      <c r="C8" s="131" t="s">
        <v>124</v>
      </c>
      <c r="D8" s="135" t="s">
        <v>125</v>
      </c>
      <c r="E8" s="132">
        <v>0.5</v>
      </c>
      <c r="F8" s="132">
        <f t="shared" si="0"/>
        <v>0.4</v>
      </c>
      <c r="G8" s="191"/>
      <c r="H8" s="166" t="s">
        <v>126</v>
      </c>
    </row>
    <row r="9" s="125" customFormat="1" ht="42" spans="1:11">
      <c r="A9" s="131"/>
      <c r="B9" s="131"/>
      <c r="C9" s="131"/>
      <c r="D9" s="137" t="s">
        <v>127</v>
      </c>
      <c r="E9" s="132">
        <v>0.5</v>
      </c>
      <c r="F9" s="132">
        <f t="shared" si="0"/>
        <v>0.4</v>
      </c>
      <c r="G9" s="191"/>
      <c r="H9" s="135" t="s">
        <v>128</v>
      </c>
    </row>
    <row r="10" s="125" customFormat="1" ht="42" spans="1:11">
      <c r="A10" s="131"/>
      <c r="B10" s="131"/>
      <c r="C10" s="131"/>
      <c r="D10" s="137" t="s">
        <v>129</v>
      </c>
      <c r="E10" s="132">
        <v>0.5</v>
      </c>
      <c r="F10" s="132">
        <f t="shared" si="0"/>
        <v>0.4</v>
      </c>
      <c r="G10" s="192"/>
      <c r="H10" s="135" t="s">
        <v>130</v>
      </c>
    </row>
    <row r="11" s="125" customFormat="1" ht="42.5" customHeight="1" spans="1:11">
      <c r="A11" s="131"/>
      <c r="B11" s="131" t="s">
        <v>131</v>
      </c>
      <c r="C11" s="131" t="s">
        <v>132</v>
      </c>
      <c r="D11" s="135" t="s">
        <v>246</v>
      </c>
      <c r="E11" s="132">
        <v>2</v>
      </c>
      <c r="F11" s="132">
        <f t="shared" si="0"/>
        <v>1.6</v>
      </c>
      <c r="G11" s="163" t="s">
        <v>245</v>
      </c>
      <c r="H11" s="135" t="s">
        <v>134</v>
      </c>
    </row>
    <row r="12" s="125" customFormat="1" ht="42" spans="1:11">
      <c r="A12" s="131"/>
      <c r="B12" s="131"/>
      <c r="C12" s="131"/>
      <c r="D12" s="137" t="s">
        <v>247</v>
      </c>
      <c r="E12" s="132">
        <v>1</v>
      </c>
      <c r="F12" s="132">
        <f t="shared" si="0"/>
        <v>0.8</v>
      </c>
      <c r="G12" s="164"/>
      <c r="H12" s="137" t="s">
        <v>136</v>
      </c>
    </row>
    <row r="13" s="125" customFormat="1" ht="56" spans="1:11">
      <c r="A13" s="131"/>
      <c r="B13" s="131"/>
      <c r="C13" s="131" t="s">
        <v>137</v>
      </c>
      <c r="D13" s="134" t="s">
        <v>138</v>
      </c>
      <c r="E13" s="132">
        <v>1</v>
      </c>
      <c r="F13" s="132">
        <f t="shared" si="0"/>
        <v>0.8</v>
      </c>
      <c r="G13" s="164"/>
      <c r="H13" s="135" t="s">
        <v>139</v>
      </c>
    </row>
    <row r="14" s="125" customFormat="1" ht="42" spans="1:11">
      <c r="A14" s="131"/>
      <c r="B14" s="131"/>
      <c r="C14" s="131"/>
      <c r="D14" s="138" t="s">
        <v>140</v>
      </c>
      <c r="E14" s="132">
        <v>1</v>
      </c>
      <c r="F14" s="132">
        <f t="shared" si="0"/>
        <v>0.8</v>
      </c>
      <c r="G14" s="164"/>
      <c r="H14" s="137" t="s">
        <v>141</v>
      </c>
    </row>
    <row r="15" s="125" customFormat="1" ht="56" spans="1:11">
      <c r="A15" s="131"/>
      <c r="B15" s="131"/>
      <c r="C15" s="131"/>
      <c r="D15" s="138" t="s">
        <v>142</v>
      </c>
      <c r="E15" s="132">
        <v>1</v>
      </c>
      <c r="F15" s="132">
        <f t="shared" si="0"/>
        <v>0.8</v>
      </c>
      <c r="G15" s="165"/>
      <c r="H15" s="137" t="s">
        <v>143</v>
      </c>
    </row>
    <row r="16" s="125" customFormat="1" ht="42" customHeight="1" spans="1:11">
      <c r="A16" s="131"/>
      <c r="B16" s="131" t="s">
        <v>144</v>
      </c>
      <c r="C16" s="131" t="s">
        <v>145</v>
      </c>
      <c r="D16" s="134" t="s">
        <v>146</v>
      </c>
      <c r="E16" s="132">
        <v>2</v>
      </c>
      <c r="F16" s="132">
        <f t="shared" si="0"/>
        <v>1.6</v>
      </c>
      <c r="G16" s="151" t="s">
        <v>248</v>
      </c>
      <c r="H16" s="135" t="s">
        <v>148</v>
      </c>
    </row>
    <row r="17" s="125" customFormat="1" ht="56" spans="1:11">
      <c r="A17" s="131"/>
      <c r="B17" s="131"/>
      <c r="C17" s="131"/>
      <c r="D17" s="138" t="s">
        <v>149</v>
      </c>
      <c r="E17" s="132">
        <v>2</v>
      </c>
      <c r="F17" s="132">
        <f t="shared" si="0"/>
        <v>1.6</v>
      </c>
      <c r="G17" s="191"/>
      <c r="H17" s="137" t="s">
        <v>150</v>
      </c>
      <c r="K17" s="193"/>
    </row>
    <row r="18" s="125" customFormat="1" ht="42" spans="1:11">
      <c r="A18" s="131"/>
      <c r="B18" s="131"/>
      <c r="C18" s="131"/>
      <c r="D18" s="138" t="s">
        <v>151</v>
      </c>
      <c r="E18" s="132">
        <v>1</v>
      </c>
      <c r="F18" s="132">
        <f t="shared" si="0"/>
        <v>0.8</v>
      </c>
      <c r="G18" s="192"/>
      <c r="H18" s="137" t="s">
        <v>152</v>
      </c>
      <c r="K18" s="194"/>
    </row>
    <row r="19" s="125" customFormat="1" ht="42" spans="1:11">
      <c r="A19" s="139" t="s">
        <v>153</v>
      </c>
      <c r="B19" s="131" t="s">
        <v>154</v>
      </c>
      <c r="C19" s="169" t="s">
        <v>155</v>
      </c>
      <c r="D19" s="170" t="s">
        <v>156</v>
      </c>
      <c r="E19" s="132">
        <v>4</v>
      </c>
      <c r="F19" s="132">
        <v>4</v>
      </c>
      <c r="G19" s="163" t="s">
        <v>245</v>
      </c>
      <c r="H19" s="137" t="s">
        <v>157</v>
      </c>
      <c r="J19" s="194"/>
      <c r="K19" s="194"/>
    </row>
    <row r="20" s="125" customFormat="1" ht="42" spans="1:11">
      <c r="A20" s="140"/>
      <c r="B20" s="131"/>
      <c r="C20" s="159" t="s">
        <v>158</v>
      </c>
      <c r="D20" s="134" t="s">
        <v>159</v>
      </c>
      <c r="E20" s="132">
        <v>4</v>
      </c>
      <c r="F20" s="132">
        <v>0</v>
      </c>
      <c r="G20" s="164"/>
      <c r="H20" s="137" t="s">
        <v>160</v>
      </c>
      <c r="J20" s="194"/>
    </row>
    <row r="21" s="125" customFormat="1" ht="84" spans="1:11">
      <c r="A21" s="140"/>
      <c r="B21" s="131"/>
      <c r="C21" s="159" t="s">
        <v>161</v>
      </c>
      <c r="D21" s="170" t="s">
        <v>162</v>
      </c>
      <c r="E21" s="132">
        <v>1</v>
      </c>
      <c r="F21" s="132">
        <f t="shared" si="0"/>
        <v>0.8</v>
      </c>
      <c r="G21" s="164"/>
      <c r="H21" s="137" t="s">
        <v>163</v>
      </c>
    </row>
    <row r="22" s="125" customFormat="1" ht="28" spans="1:11">
      <c r="A22" s="140"/>
      <c r="B22" s="131"/>
      <c r="C22" s="132"/>
      <c r="D22" s="138" t="s">
        <v>164</v>
      </c>
      <c r="E22" s="132">
        <v>1</v>
      </c>
      <c r="F22" s="132">
        <f t="shared" si="0"/>
        <v>0.8</v>
      </c>
      <c r="G22" s="164"/>
      <c r="H22" s="137" t="s">
        <v>165</v>
      </c>
    </row>
    <row r="23" s="125" customFormat="1" ht="56" spans="1:11">
      <c r="A23" s="140"/>
      <c r="B23" s="131"/>
      <c r="C23" s="132"/>
      <c r="D23" s="138" t="s">
        <v>166</v>
      </c>
      <c r="E23" s="132">
        <v>1</v>
      </c>
      <c r="F23" s="132">
        <f t="shared" si="0"/>
        <v>0.8</v>
      </c>
      <c r="G23" s="164"/>
      <c r="H23" s="137" t="s">
        <v>167</v>
      </c>
    </row>
    <row r="24" s="125" customFormat="1" ht="42" spans="1:11">
      <c r="A24" s="140"/>
      <c r="B24" s="132"/>
      <c r="C24" s="132"/>
      <c r="D24" s="134" t="s">
        <v>168</v>
      </c>
      <c r="E24" s="132">
        <v>1</v>
      </c>
      <c r="F24" s="132">
        <f t="shared" si="0"/>
        <v>0.8</v>
      </c>
      <c r="G24" s="165"/>
      <c r="H24" s="137" t="s">
        <v>169</v>
      </c>
    </row>
    <row r="25" s="125" customFormat="1" ht="56" spans="1:11">
      <c r="A25" s="140"/>
      <c r="B25" s="139" t="s">
        <v>170</v>
      </c>
      <c r="C25" s="131" t="s">
        <v>171</v>
      </c>
      <c r="D25" s="134" t="s">
        <v>172</v>
      </c>
      <c r="E25" s="132">
        <v>1</v>
      </c>
      <c r="F25" s="132">
        <f t="shared" si="0"/>
        <v>0.8</v>
      </c>
      <c r="G25" s="151" t="s">
        <v>248</v>
      </c>
      <c r="H25" s="137" t="s">
        <v>173</v>
      </c>
    </row>
    <row r="26" s="125" customFormat="1" ht="42" spans="1:11">
      <c r="A26" s="140"/>
      <c r="B26" s="140"/>
      <c r="C26" s="131"/>
      <c r="D26" s="138" t="s">
        <v>174</v>
      </c>
      <c r="E26" s="132">
        <v>1</v>
      </c>
      <c r="F26" s="132">
        <f t="shared" si="0"/>
        <v>0.8</v>
      </c>
      <c r="G26" s="191"/>
      <c r="H26" s="137" t="s">
        <v>175</v>
      </c>
    </row>
    <row r="27" s="125" customFormat="1" ht="28" spans="1:11">
      <c r="A27" s="140"/>
      <c r="B27" s="140"/>
      <c r="C27" s="131"/>
      <c r="D27" s="138" t="s">
        <v>176</v>
      </c>
      <c r="E27" s="132">
        <v>1</v>
      </c>
      <c r="F27" s="132">
        <f t="shared" si="0"/>
        <v>0.8</v>
      </c>
      <c r="G27" s="192"/>
      <c r="H27" s="137" t="s">
        <v>177</v>
      </c>
    </row>
    <row r="28" s="125" customFormat="1" ht="42" spans="1:11">
      <c r="A28" s="140"/>
      <c r="B28" s="140"/>
      <c r="C28" s="139" t="s">
        <v>178</v>
      </c>
      <c r="D28" s="134" t="s">
        <v>179</v>
      </c>
      <c r="E28" s="132">
        <v>1</v>
      </c>
      <c r="F28" s="132">
        <f t="shared" si="0"/>
        <v>0.8</v>
      </c>
      <c r="G28" s="163" t="s">
        <v>245</v>
      </c>
      <c r="H28" s="137" t="s">
        <v>180</v>
      </c>
    </row>
    <row r="29" s="125" customFormat="1" ht="28" spans="1:11">
      <c r="A29" s="140"/>
      <c r="B29" s="140"/>
      <c r="C29" s="140"/>
      <c r="D29" s="138" t="s">
        <v>181</v>
      </c>
      <c r="E29" s="132">
        <v>1</v>
      </c>
      <c r="F29" s="132">
        <f t="shared" si="0"/>
        <v>0.8</v>
      </c>
      <c r="G29" s="164"/>
      <c r="H29" s="137" t="s">
        <v>182</v>
      </c>
    </row>
    <row r="30" s="125" customFormat="1" ht="70" spans="1:11">
      <c r="A30" s="140"/>
      <c r="B30" s="140"/>
      <c r="C30" s="140"/>
      <c r="D30" s="138" t="s">
        <v>183</v>
      </c>
      <c r="E30" s="132">
        <v>1</v>
      </c>
      <c r="F30" s="132">
        <f t="shared" si="0"/>
        <v>0.8</v>
      </c>
      <c r="G30" s="164"/>
      <c r="H30" s="137" t="s">
        <v>184</v>
      </c>
    </row>
    <row r="31" s="125" customFormat="1" ht="70" spans="1:11">
      <c r="A31" s="140"/>
      <c r="B31" s="140"/>
      <c r="C31" s="140"/>
      <c r="D31" s="138" t="s">
        <v>185</v>
      </c>
      <c r="E31" s="132">
        <v>1</v>
      </c>
      <c r="F31" s="132">
        <f t="shared" si="0"/>
        <v>0.8</v>
      </c>
      <c r="G31" s="164"/>
      <c r="H31" s="137" t="s">
        <v>186</v>
      </c>
    </row>
    <row r="32" s="125" customFormat="1" ht="70" spans="1:11">
      <c r="A32" s="140"/>
      <c r="B32" s="140"/>
      <c r="C32" s="140"/>
      <c r="D32" s="138" t="s">
        <v>187</v>
      </c>
      <c r="E32" s="132">
        <v>1</v>
      </c>
      <c r="F32" s="132">
        <f t="shared" si="0"/>
        <v>0.8</v>
      </c>
      <c r="G32" s="165"/>
      <c r="H32" s="137" t="s">
        <v>188</v>
      </c>
    </row>
    <row r="33" s="125" customFormat="1" ht="42.5" customHeight="1" spans="1:8">
      <c r="A33" s="140"/>
      <c r="B33" s="140"/>
      <c r="C33" s="139" t="s">
        <v>189</v>
      </c>
      <c r="D33" s="138" t="s">
        <v>190</v>
      </c>
      <c r="E33" s="132">
        <v>1</v>
      </c>
      <c r="F33" s="132">
        <f t="shared" si="0"/>
        <v>0.8</v>
      </c>
      <c r="G33" s="163" t="s">
        <v>245</v>
      </c>
      <c r="H33" s="137" t="s">
        <v>191</v>
      </c>
    </row>
    <row r="34" s="125" customFormat="1" ht="14" spans="1:8">
      <c r="A34" s="140"/>
      <c r="B34" s="142"/>
      <c r="C34" s="142"/>
      <c r="D34" s="138" t="s">
        <v>192</v>
      </c>
      <c r="E34" s="132">
        <v>1</v>
      </c>
      <c r="F34" s="132">
        <f t="shared" si="0"/>
        <v>0.8</v>
      </c>
      <c r="G34" s="165"/>
      <c r="H34" s="137" t="s">
        <v>191</v>
      </c>
    </row>
    <row r="35" s="125" customFormat="1" ht="42.5" customHeight="1" spans="1:8">
      <c r="A35" s="140"/>
      <c r="B35" s="169" t="s">
        <v>193</v>
      </c>
      <c r="C35" s="173" t="s">
        <v>194</v>
      </c>
      <c r="D35" s="170" t="s">
        <v>195</v>
      </c>
      <c r="E35" s="132">
        <v>1</v>
      </c>
      <c r="F35" s="132">
        <f t="shared" si="0"/>
        <v>0.8</v>
      </c>
      <c r="G35" s="163" t="s">
        <v>245</v>
      </c>
      <c r="H35" s="174" t="s">
        <v>196</v>
      </c>
    </row>
    <row r="36" s="125" customFormat="1" ht="14" spans="1:8">
      <c r="A36" s="140"/>
      <c r="B36" s="176"/>
      <c r="C36" s="169" t="s">
        <v>197</v>
      </c>
      <c r="D36" s="170" t="s">
        <v>198</v>
      </c>
      <c r="E36" s="132">
        <v>1</v>
      </c>
      <c r="F36" s="132">
        <f t="shared" si="0"/>
        <v>0.8</v>
      </c>
      <c r="G36" s="164"/>
      <c r="H36" s="174" t="s">
        <v>199</v>
      </c>
    </row>
    <row r="37" s="125" customFormat="1" ht="14" spans="1:8">
      <c r="A37" s="142"/>
      <c r="B37" s="173"/>
      <c r="C37" s="173"/>
      <c r="D37" s="170" t="s">
        <v>200</v>
      </c>
      <c r="E37" s="132">
        <v>1</v>
      </c>
      <c r="F37" s="132">
        <f t="shared" si="0"/>
        <v>0.8</v>
      </c>
      <c r="G37" s="165"/>
      <c r="H37" s="174" t="s">
        <v>201</v>
      </c>
    </row>
    <row r="38" s="125" customFormat="1" ht="28" spans="1:8">
      <c r="A38" s="131" t="s">
        <v>202</v>
      </c>
      <c r="B38" s="131" t="s">
        <v>203</v>
      </c>
      <c r="C38" s="152" t="s">
        <v>204</v>
      </c>
      <c r="D38" s="152" t="s">
        <v>205</v>
      </c>
      <c r="E38" s="132">
        <v>6</v>
      </c>
      <c r="F38" s="132">
        <f>E38*0.75</f>
        <v>4.5</v>
      </c>
      <c r="G38" s="163" t="s">
        <v>213</v>
      </c>
      <c r="H38" s="195" t="s">
        <v>207</v>
      </c>
    </row>
    <row r="39" s="125" customFormat="1" ht="14" spans="1:8">
      <c r="A39" s="132"/>
      <c r="B39" s="132"/>
      <c r="C39" s="152" t="s">
        <v>208</v>
      </c>
      <c r="D39" s="152" t="s">
        <v>209</v>
      </c>
      <c r="E39" s="132">
        <v>6</v>
      </c>
      <c r="F39" s="132">
        <f t="shared" ref="F39:F47" si="1">E39*0.75</f>
        <v>4.5</v>
      </c>
      <c r="G39" s="191"/>
      <c r="H39" s="196"/>
    </row>
    <row r="40" s="125" customFormat="1" ht="113.5" customHeight="1" spans="1:8">
      <c r="A40" s="132"/>
      <c r="B40" s="131" t="s">
        <v>210</v>
      </c>
      <c r="C40" s="178" t="s">
        <v>211</v>
      </c>
      <c r="D40" s="177" t="s">
        <v>212</v>
      </c>
      <c r="E40" s="151">
        <v>16</v>
      </c>
      <c r="F40" s="132">
        <f t="shared" si="1"/>
        <v>12</v>
      </c>
      <c r="G40" s="163" t="s">
        <v>213</v>
      </c>
      <c r="H40" s="143" t="s">
        <v>214</v>
      </c>
    </row>
    <row r="41" s="125" customFormat="1" ht="70" spans="1:8">
      <c r="A41" s="132"/>
      <c r="B41" s="131" t="s">
        <v>215</v>
      </c>
      <c r="C41" s="131" t="s">
        <v>216</v>
      </c>
      <c r="D41" s="152" t="s">
        <v>217</v>
      </c>
      <c r="E41" s="131">
        <v>12</v>
      </c>
      <c r="F41" s="132">
        <f t="shared" si="1"/>
        <v>9</v>
      </c>
      <c r="G41" s="163" t="s">
        <v>213</v>
      </c>
      <c r="H41" s="143" t="s">
        <v>218</v>
      </c>
    </row>
    <row r="42" s="125" customFormat="1" ht="84" spans="1:8">
      <c r="A42" s="132"/>
      <c r="B42" s="131" t="s">
        <v>219</v>
      </c>
      <c r="C42" s="132" t="s">
        <v>220</v>
      </c>
      <c r="D42" s="170" t="s">
        <v>221</v>
      </c>
      <c r="E42" s="132">
        <v>5</v>
      </c>
      <c r="F42" s="132">
        <f t="shared" si="1"/>
        <v>3.75</v>
      </c>
      <c r="G42" s="172" t="s">
        <v>213</v>
      </c>
      <c r="H42" s="137" t="s">
        <v>222</v>
      </c>
    </row>
    <row r="43" s="125" customFormat="1" ht="42" spans="1:8">
      <c r="A43" s="139" t="s">
        <v>223</v>
      </c>
      <c r="B43" s="132" t="s">
        <v>224</v>
      </c>
      <c r="C43" s="180" t="s">
        <v>225</v>
      </c>
      <c r="D43" s="170" t="s">
        <v>226</v>
      </c>
      <c r="E43" s="151">
        <v>4</v>
      </c>
      <c r="F43" s="132">
        <f t="shared" si="1"/>
        <v>3</v>
      </c>
      <c r="G43" s="163" t="s">
        <v>213</v>
      </c>
      <c r="H43" s="143" t="s">
        <v>227</v>
      </c>
    </row>
    <row r="44" s="125" customFormat="1" ht="28" spans="1:8">
      <c r="A44" s="140"/>
      <c r="B44" s="132"/>
      <c r="C44" s="151" t="s">
        <v>228</v>
      </c>
      <c r="D44" s="170" t="s">
        <v>229</v>
      </c>
      <c r="E44" s="132">
        <v>4</v>
      </c>
      <c r="F44" s="132">
        <f t="shared" si="1"/>
        <v>3</v>
      </c>
      <c r="G44" s="191"/>
      <c r="H44" s="137" t="s">
        <v>230</v>
      </c>
    </row>
    <row r="45" s="125" customFormat="1" ht="42" spans="1:8">
      <c r="A45" s="140"/>
      <c r="B45" s="132"/>
      <c r="C45" s="180" t="s">
        <v>231</v>
      </c>
      <c r="D45" s="170" t="s">
        <v>232</v>
      </c>
      <c r="E45" s="132">
        <v>4</v>
      </c>
      <c r="F45" s="132">
        <f t="shared" si="1"/>
        <v>3</v>
      </c>
      <c r="G45" s="192"/>
      <c r="H45" s="137" t="s">
        <v>233</v>
      </c>
    </row>
    <row r="46" s="125" customFormat="1" ht="14" spans="1:8">
      <c r="A46" s="140"/>
      <c r="B46" s="132" t="s">
        <v>234</v>
      </c>
      <c r="C46" s="132" t="s">
        <v>234</v>
      </c>
      <c r="D46" s="138" t="s">
        <v>235</v>
      </c>
      <c r="E46" s="132">
        <v>1.5</v>
      </c>
      <c r="F46" s="132">
        <f t="shared" si="1"/>
        <v>1.125</v>
      </c>
      <c r="G46" s="163" t="s">
        <v>213</v>
      </c>
      <c r="H46" s="143" t="s">
        <v>236</v>
      </c>
    </row>
    <row r="47" s="125" customFormat="1" ht="14" spans="1:8">
      <c r="A47" s="142"/>
      <c r="B47" s="132"/>
      <c r="C47" s="132"/>
      <c r="D47" s="138" t="s">
        <v>237</v>
      </c>
      <c r="E47" s="132">
        <v>1.5</v>
      </c>
      <c r="F47" s="132">
        <f t="shared" si="1"/>
        <v>1.125</v>
      </c>
      <c r="G47" s="192"/>
      <c r="H47" s="153"/>
    </row>
    <row r="48" s="125" customFormat="1" ht="14" spans="1:8">
      <c r="A48" s="132" t="s">
        <v>238</v>
      </c>
      <c r="B48" s="132" t="s">
        <v>239</v>
      </c>
      <c r="C48" s="132" t="s">
        <v>239</v>
      </c>
      <c r="D48" s="137"/>
      <c r="E48" s="132">
        <f>SUM(E4:E47)</f>
        <v>100</v>
      </c>
      <c r="F48" s="132">
        <f>SUM(F4:F47)</f>
        <v>74.6</v>
      </c>
      <c r="G48" s="181"/>
      <c r="H48" s="137"/>
    </row>
    <row r="49" s="156" customFormat="1" ht="15" spans="1:8">
      <c r="A49" s="182" t="s">
        <v>244</v>
      </c>
      <c r="B49" s="183"/>
      <c r="C49" s="183"/>
      <c r="D49" s="183"/>
      <c r="E49" s="183"/>
      <c r="F49" s="184"/>
      <c r="G49" s="184"/>
      <c r="H49" s="183"/>
    </row>
    <row r="51" spans="1:8">
      <c r="A51" s="187" t="s">
        <v>241</v>
      </c>
      <c r="D51" s="190" t="s">
        <v>242</v>
      </c>
      <c r="F51" s="188"/>
      <c r="G51" s="188"/>
      <c r="H51" s="189" t="s">
        <v>243</v>
      </c>
    </row>
  </sheetData>
  <mergeCells count="38">
    <mergeCell ref="A2:H2"/>
    <mergeCell ref="A4:A18"/>
    <mergeCell ref="A19:A37"/>
    <mergeCell ref="A38:A42"/>
    <mergeCell ref="A43:A47"/>
    <mergeCell ref="B4:B10"/>
    <mergeCell ref="B11:B15"/>
    <mergeCell ref="B16:B18"/>
    <mergeCell ref="B19:B24"/>
    <mergeCell ref="B25:B34"/>
    <mergeCell ref="B35:B37"/>
    <mergeCell ref="B38:B39"/>
    <mergeCell ref="B43:B45"/>
    <mergeCell ref="B46:B47"/>
    <mergeCell ref="C4:C7"/>
    <mergeCell ref="C8:C10"/>
    <mergeCell ref="C11:C12"/>
    <mergeCell ref="C13:C15"/>
    <mergeCell ref="C16:C18"/>
    <mergeCell ref="C21:C24"/>
    <mergeCell ref="C25:C27"/>
    <mergeCell ref="C28:C32"/>
    <mergeCell ref="C33:C34"/>
    <mergeCell ref="C36:C37"/>
    <mergeCell ref="C46:C47"/>
    <mergeCell ref="G4:G10"/>
    <mergeCell ref="G11:G15"/>
    <mergeCell ref="G16:G18"/>
    <mergeCell ref="G19:G24"/>
    <mergeCell ref="G25:G27"/>
    <mergeCell ref="G28:G32"/>
    <mergeCell ref="G33:G34"/>
    <mergeCell ref="G35:G37"/>
    <mergeCell ref="G38:G39"/>
    <mergeCell ref="G43:G45"/>
    <mergeCell ref="G46:G47"/>
    <mergeCell ref="H38:H39"/>
    <mergeCell ref="H46:H47"/>
  </mergeCells>
  <pageMargins left="0.7" right="0.7" top="0.75" bottom="0.75" header="0.3" footer="0.3"/>
  <pageSetup paperSize="9" scale="6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21</vt:i4>
      </vt:variant>
    </vt:vector>
  </HeadingPairs>
  <TitlesOfParts>
    <vt:vector size="21" baseType="lpstr">
      <vt:lpstr>附件1县区审核得分汇总 -报告用</vt:lpstr>
      <vt:lpstr>12个县区审核得分汇总</vt:lpstr>
      <vt:lpstr>Sheet1</vt:lpstr>
      <vt:lpstr>12各县区自评得分汇总</vt:lpstr>
      <vt:lpstr>权重</vt:lpstr>
      <vt:lpstr>1乐亭县</vt:lpstr>
      <vt:lpstr>2路南区</vt:lpstr>
      <vt:lpstr>3路北区</vt:lpstr>
      <vt:lpstr>4古冶区</vt:lpstr>
      <vt:lpstr>5开平区</vt:lpstr>
      <vt:lpstr>6丰南区</vt:lpstr>
      <vt:lpstr>7丰润区</vt:lpstr>
      <vt:lpstr>8曹妃甸区</vt:lpstr>
      <vt:lpstr>9高新区</vt:lpstr>
      <vt:lpstr>10海港区</vt:lpstr>
      <vt:lpstr>11芦台区</vt:lpstr>
      <vt:lpstr>12汉沽区</vt:lpstr>
      <vt:lpstr>附件3</vt:lpstr>
      <vt:lpstr>海港</vt:lpstr>
      <vt:lpstr>汉沽</vt:lpstr>
      <vt:lpstr>开平</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微信用户</cp:lastModifiedBy>
  <dcterms:created xsi:type="dcterms:W3CDTF">2020-04-07T14:03:00Z</dcterms:created>
  <cp:lastPrinted>2025-09-05T09:27:00Z</cp:lastPrinted>
  <dcterms:modified xsi:type="dcterms:W3CDTF">2025-11-07T07:58:33Z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8C6503C9CB364621BAD94D00D62392CD_12</vt:lpwstr>
  </property>
  <property fmtid="{D5CDD505-2E9C-101B-9397-08002B2CF9AE}" pid="3" name="KSOProductBuildVer">
    <vt:lpwstr>2052-12.1.0.23542</vt:lpwstr>
  </property>
</Properties>
</file>